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370" documentId="120_S{2AC9BD13-BADA-5192-A53E-5A8FF88502F6}" xr6:coauthVersionLast="47" xr6:coauthVersionMax="47" xr10:uidLastSave="{0D996D75-34F2-44A5-A765-86EBFFDBF587}"/>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<sst xmlns="http://schemas.openxmlformats.org/spreadsheetml/2006/main" count="180301" uniqueCount="39134">
  <si>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</si>
  <si>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</si>
  <si>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</si>
  <si>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</si>
  <si>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</si>
  <si>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</si>
  <si>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</si>
  <si>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</si>
  <si>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</si>
  <si>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</si>
  <si>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</si>
  <si>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</si>
  <si>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</si>
  <si>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</si>
  <si>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</si>
  <si>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</si>
  <si>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</si>
  <si>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</si>
  <si>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</si>
  <si>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</si>
  <si>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</si>
  <si>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</si>
  <si>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</si>
  <si>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</si>
  <si>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</si>
  <si>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</si>
  <si>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</si>
  <si>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</si>
  <si>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</si>
  <si>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</si>
  <si>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</si>
  <si>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</si>
  <si>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</si>
  <si>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</si>
  <si>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</si>
  <si>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</si>
  <si>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</si>
  <si>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</si>
  <si>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</si>
  <si>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</si>
  <si>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</si>
  <si>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</si>
  <si>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</si>
  <si>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</si>
  <si>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</si>
  <si>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</si>
  <si>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</si>
  <si>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</si>
  <si>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</si>
  <si>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</si>
  <si>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</si>
  <si>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</si>
  <si>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</si>
  <si>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</si>
  <si>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</si>
  <si>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</si>
  <si>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</si>
  <si>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</si>
  <si>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</si>
  <si>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</si>
  <si>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</si>
  <si>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</si>
  <si>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</si>
  <si>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</si>
  <si>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</si>
  <si>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</si>
  <si>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</si>
  <si>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</si>
  <si>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</si>
  <si>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</si>
  <si>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</si>
  <si>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</si>
  <si>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</si>
  <si>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</si>
  <si>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</si>
  <si>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</si>
  <si>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</si>
  <si>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</si>
  <si>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</si>
  <si>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</si>
  <si>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</si>
  <si>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</si>
  <si>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</si>
  <si>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</si>
  <si>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</si>
  <si>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</si>
  <si>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</si>
  <si>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</si>
  <si>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</si>
  <si>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</si>
  <si>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</si>
  <si>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</si>
  <si>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</si>
  <si>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</si>
  <si>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</si>
  <si>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</si>
  <si>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</si>
  <si>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</si>
  <si>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</si>
  <si>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</si>
  <si>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</si>
  <si>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</si>
  <si>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</si>
  <si>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</si>
  <si>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</si>
  <si>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</si>
  <si>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</si>
  <si>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</si>
  <si>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</si>
  <si>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</si>
  <si>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</si>
  <si>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</si>
  <si>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</si>
  <si>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</si>
  <si>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</si>
  <si>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</si>
  <si>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</si>
  <si>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</si>
  <si>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</si>
  <si>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</si>
  <si>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</si>
  <si>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</si>
  <si>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</si>
  <si>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</si>
  <si>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</si>
  <si>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</si>
  <si>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</si>
  <si>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</si>
  <si>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</si>
  <si>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</si>
  <si>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</si>
  <si>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</si>
  <si>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</si>
  <si>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</si>
  <si>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</si>
  <si>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</si>
  <si>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</si>
  <si>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</si>
  <si>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</si>
  <si>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</si>
  <si>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</si>
  <si>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</si>
  <si>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</si>
  <si>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</si>
  <si>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</si>
  <si>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</si>
  <si>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</si>
  <si>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</si>
  <si>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</si>
  <si>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</si>
  <si>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</si>
  <si>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</si>
  <si>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</si>
  <si>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</si>
  <si>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</si>
  <si>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</si>
  <si>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</si>
  <si>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</si>
  <si>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</si>
  <si>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</si>
  <si>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</si>
  <si>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</si>
  <si>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</si>
  <si>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</si>
  <si>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</si>
  <si>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</si>
  <si>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</si>
  <si>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</si>
  <si>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</si>
  <si>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</si>
  <si>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</si>
  <si>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</si>
  <si>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</si>
  <si>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</si>
  <si>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</si>
  <si>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</si>
  <si>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</si>
  <si>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</si>
  <si>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</si>
  <si>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</si>
  <si>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</si>
  <si>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</si>
  <si>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</si>
  <si>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</si>
  <si>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</si>
  <si>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</si>
  <si>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</si>
  <si>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</si>
  <si>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</si>
  <si>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</si>
  <si>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</si>
  <si>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</si>
  <si>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</si>
  <si>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</si>
  <si>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</si>
  <si>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</si>
  <si>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</si>
  <si>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</si>
  <si>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</si>
  <si>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</si>
  <si>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</si>
  <si>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</si>
  <si>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</si>
  <si>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</si>
  <si>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</si>
  <si>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</si>
  <si>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</si>
  <si>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</si>
  <si>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</si>
  <si>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</si>
  <si>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</si>
  <si>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</si>
  <si>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</si>
  <si>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</si>
  <si>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</si>
  <si>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</si>
  <si>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</si>
  <si>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</si>
  <si>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</si>
  <si>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</si>
  <si>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</si>
  <si>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</si>
  <si>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</si>
  <si>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</si>
  <si>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</si>
  <si>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</si>
  <si>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</si>
  <si>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</si>
  <si>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</si>
  <si>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</si>
  <si>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</si>
  <si>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</si>
  <si>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</si>
  <si>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</si>
  <si>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</si>
  <si>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</si>
  <si>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</si>
  <si>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</si>
  <si>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</si>
  <si>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</si>
  <si>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</si>
  <si>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</si>
  <si>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</si>
  <si>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</si>
  <si>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</si>
  <si>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</si>
  <si>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</si>
  <si>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</si>
  <si>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</si>
  <si>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</si>
  <si>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</si>
  <si>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</si>
  <si>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</si>
  <si>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</si>
  <si>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</si>
  <si>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</si>
  <si>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</si>
  <si>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</si>
  <si>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</si>
  <si>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</si>
  <si>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</si>
  <si>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</si>
  <si>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</si>
  <si>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</si>
  <si>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</si>
  <si>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</si>
  <si>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</si>
  <si>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</si>
  <si>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</si>
  <si>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</si>
  <si>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</si>
  <si>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</si>
  <si>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</si>
  <si>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</si>
  <si>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</si>
  <si>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</si>
  <si>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</si>
  <si>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</si>
  <si>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</si>
  <si>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</si>
  <si>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</si>
  <si>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</si>
  <si>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</si>
  <si>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</si>
  <si>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</si>
  <si>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</si>
  <si>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</si>
  <si>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</si>
  <si>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</si>
  <si>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</si>
  <si>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</si>
  <si>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</si>
  <si>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</si>
  <si>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</si>
  <si>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</si>
  <si>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</si>
  <si>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</si>
  <si>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</si>
  <si>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</si>
  <si>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</si>
  <si>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</si>
  <si>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</si>
  <si>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</si>
  <si>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</si>
  <si>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</si>
  <si>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</si>
  <si>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</si>
  <si>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</si>
  <si>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</si>
  <si>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</si>
  <si>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</si>
  <si>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</si>
  <si>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</si>
  <si>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</si>
  <si>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</si>
  <si>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</si>
  <si>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</si>
  <si>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</si>
  <si>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</si>
  <si>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</si>
  <si>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</si>
  <si>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</si>
  <si>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</si>
  <si>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</si>
  <si>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</si>
  <si>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</si>
  <si>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</si>
  <si>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</si>
  <si>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</si>
  <si>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</si>
  <si>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</si>
  <si>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</si>
  <si>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</si>
  <si>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</si>
  <si>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</si>
  <si>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</si>
  <si>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</si>
  <si>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</si>
  <si>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</si>
  <si>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</si>
  <si>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</si>
  <si>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</si>
  <si>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</si>
  <si>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</si>
  <si>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</si>
  <si>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</si>
  <si>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</si>
  <si>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</si>
  <si>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</si>
  <si>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</si>
  <si>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</si>
  <si>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</si>
  <si>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</si>
  <si>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</si>
  <si>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</si>
  <si>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</si>
  <si>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</si>
  <si>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</si>
  <si>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</si>
  <si>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</si>
  <si>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</si>
  <si>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</si>
  <si>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</si>
  <si>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</si>
  <si>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</si>
  <si>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</si>
  <si>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</si>
  <si>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</si>
  <si>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</si>
  <si>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</si>
  <si>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</si>
  <si>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</si>
  <si>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</si>
  <si>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</si>
  <si>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</si>
  <si>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</si>
  <si>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</si>
  <si>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</si>
  <si>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</si>
  <si>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</si>
  <si>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</si>
  <si>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</si>
  <si>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</si>
  <si>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</si>
  <si>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</si>
  <si>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</si>
  <si>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</si>
  <si>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</si>
  <si>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</si>
  <si>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</si>
  <si>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</si>
  <si>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</si>
  <si>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</si>
  <si>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</si>
  <si>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</si>
  <si>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</si>
  <si>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</si>
  <si>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</si>
  <si>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</si>
  <si>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</si>
  <si>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</si>
  <si>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</si>
  <si>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</si>
  <si>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</si>
  <si>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</si>
  <si>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</si>
  <si>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</si>
  <si>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</si>
  <si>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</si>
  <si>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</si>
  <si>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</si>
  <si>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</si>
  <si>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</si>
  <si>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</si>
  <si>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</si>
  <si>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</si>
  <si>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</si>
  <si>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</si>
  <si>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</si>
  <si>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</si>
  <si>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</si>
  <si>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</si>
  <si>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</si>
  <si>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</si>
  <si>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</si>
  <si>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</si>
  <si>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</si>
  <si>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</si>
  <si>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</si>
  <si>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</si>
  <si>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</si>
  <si>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</si>
  <si>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</si>
  <si>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</si>
  <si>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</si>
  <si>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</si>
  <si>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</si>
  <si>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</si>
  <si>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</si>
  <si>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</si>
  <si>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</si>
  <si>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</si>
  <si>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</si>
  <si>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</si>
  <si>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</si>
  <si>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</si>
  <si>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</si>
  <si>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</si>
  <si>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</si>
  <si>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</si>
  <si>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</si>
  <si>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</si>
  <si>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</si>
  <si>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</si>
  <si>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</si>
  <si>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</si>
  <si>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</si>
  <si>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</si>
  <si>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</si>
  <si>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</si>
  <si>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</si>
  <si>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</si>
  <si>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</si>
  <si>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</si>
  <si>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</si>
  <si>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</si>
  <si>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</si>
  <si>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</si>
  <si>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</si>
  <si>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</si>
  <si>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</si>
  <si>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</si>
  <si>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</si>
  <si>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</si>
  <si>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</si>
  <si>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</si>
  <si>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</si>
  <si>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</si>
  <si>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</si>
  <si>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</si>
  <si>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</si>
  <si>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</si>
  <si>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</si>
  <si>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</si>
  <si>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</si>
  <si>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</si>
  <si>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</si>
  <si>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</si>
  <si>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</si>
  <si>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</si>
  <si>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</si>
  <si>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</si>
  <si>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</si>
  <si>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</si>
  <si>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</si>
  <si>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</si>
  <si>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</si>
  <si>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</si>
  <si>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</si>
  <si>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</si>
  <si>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</si>
  <si>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</si>
  <si>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</si>
  <si>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</si>
  <si>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</si>
  <si>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</si>
  <si>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</si>
  <si>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</si>
  <si>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</si>
  <si>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</si>
  <si>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</si>
  <si>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</si>
  <si>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</si>
  <si>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</si>
  <si>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</si>
  <si>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</si>
  <si>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</si>
  <si>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</si>
  <si>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</si>
  <si>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</si>
  <si>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</si>
  <si>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</si>
  <si>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</si>
  <si>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</si>
  <si>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</si>
  <si>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</si>
  <si>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</si>
  <si>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</si>
  <si>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</si>
  <si>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</si>
  <si>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</si>
  <si>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</si>
  <si>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</si>
  <si>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</si>
  <si>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</si>
  <si>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</si>
  <si>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</si>
  <si>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</si>
  <si>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</si>
  <si>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</si>
  <si>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</si>
  <si>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</si>
  <si>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</si>
  <si>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</si>
  <si>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</si>
  <si>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</si>
  <si>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</si>
  <si>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</si>
  <si>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</si>
  <si>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</si>
  <si>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</si>
  <si>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</si>
  <si>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</si>
  <si>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</si>
  <si>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</si>
  <si>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</si>
  <si>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</si>
  <si>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</si>
  <si>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</si>
  <si>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</si>
  <si>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</si>
  <si>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</si>
  <si>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</si>
  <si>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</si>
  <si>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</si>
  <si>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</si>
  <si>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</si>
  <si>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</si>
  <si>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</si>
  <si>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</si>
  <si>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</si>
  <si>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</si>
  <si>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</si>
  <si>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</si>
  <si>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</si>
  <si>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</si>
  <si>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</si>
  <si>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</si>
  <si>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</si>
  <si>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</si>
  <si>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</si>
  <si>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</si>
  <si>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</si>
  <si>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</si>
  <si>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</si>
  <si>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</si>
  <si>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</si>
  <si>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</si>
  <si>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</si>
  <si>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</si>
  <si>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</si>
  <si>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</si>
  <si>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</si>
  <si>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</si>
  <si>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</si>
  <si>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</si>
  <si>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</si>
  <si>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</si>
  <si>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</si>
  <si>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</si>
  <si>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</si>
  <si>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</si>
  <si>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</si>
  <si>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</si>
  <si>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</si>
  <si>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</si>
  <si>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</si>
  <si>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</si>
  <si>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</si>
  <si>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</si>
  <si>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</si>
  <si>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</si>
  <si>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</si>
  <si>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</si>
  <si>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</si>
  <si>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</si>
  <si>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</si>
  <si>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</si>
  <si>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</si>
  <si>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</si>
  <si>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</si>
  <si>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</si>
  <si>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</si>
  <si>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</si>
  <si>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</si>
  <si>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</si>
  <si>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</si>
  <si>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</si>
  <si>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</si>
  <si>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</si>
  <si>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</si>
  <si>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</si>
  <si>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</si>
  <si>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</si>
  <si>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</si>
  <si>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</si>
  <si>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</si>
  <si>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</si>
  <si>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</si>
  <si>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</si>
  <si>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</si>
  <si>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</si>
  <si>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</si>
  <si>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</si>
  <si>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</si>
  <si>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</si>
  <si>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</si>
  <si>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</si>
  <si>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</si>
  <si>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</si>
  <si>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</si>
  <si>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</si>
  <si>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</si>
  <si>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</si>
  <si>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</si>
  <si>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</si>
  <si>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</si>
  <si>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</si>
  <si>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</si>
  <si>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</si>
  <si>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</si>
  <si>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</si>
  <si>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</si>
  <si>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</si>
  <si>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</si>
  <si>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</si>
  <si>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</si>
  <si>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</si>
  <si>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</si>
  <si>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</si>
  <si>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</si>
  <si>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</si>
  <si>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</si>
  <si>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</si>
  <si>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</si>
  <si>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</si>
  <si>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</si>
  <si>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</si>
  <si>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</si>
  <si>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</si>
  <si>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</si>
  <si>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</si>
  <si>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</si>
  <si>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</si>
  <si>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</si>
  <si>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</si>
  <si>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</si>
  <si>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</si>
  <si>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</si>
  <si>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</si>
  <si>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</si>
  <si>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</si>
  <si>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</si>
  <si>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</si>
  <si>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</si>
  <si>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</si>
  <si>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</si>
  <si>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</si>
  <si>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</si>
  <si>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</si>
  <si>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</si>
  <si>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</si>
  <si>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</si>
  <si>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</si>
  <si>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</si>
  <si>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</si>
  <si>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</si>
  <si>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</si>
  <si>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</si>
  <si>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</si>
  <si>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</si>
  <si>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</si>
  <si>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</si>
  <si>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</si>
  <si>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</si>
  <si>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</si>
  <si>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</si>
  <si>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</si>
  <si>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</si>
  <si>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</si>
  <si>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</si>
  <si>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</si>
  <si>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</si>
  <si>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</si>
  <si>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</si>
  <si>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</si>
  <si>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</si>
  <si>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</si>
  <si>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</si>
  <si>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</si>
  <si>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</si>
  <si>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</si>
  <si>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</si>
  <si>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</si>
  <si>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</si>
  <si>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</si>
  <si>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</si>
  <si>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</si>
  <si>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</si>
  <si>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</si>
  <si>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</si>
  <si>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</si>
  <si>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</si>
  <si>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</si>
  <si>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</si>
  <si>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</si>
  <si>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</si>
  <si>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</si>
  <si>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</si>
  <si>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</si>
  <si>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</si>
  <si>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</si>
  <si>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</si>
  <si>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</si>
  <si>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</si>
  <si>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</si>
  <si>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</si>
  <si>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</si>
  <si>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</si>
  <si>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</si>
  <si>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</si>
  <si>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</si>
  <si>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</si>
  <si>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</si>
  <si>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</si>
  <si>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</si>
  <si>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</si>
  <si>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</si>
  <si>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</si>
  <si>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</si>
  <si>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</si>
  <si>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</si>
  <si>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</si>
  <si>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</si>
  <si>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</si>
  <si>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</si>
  <si>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</si>
  <si>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</si>
  <si>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</si>
  <si>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</si>
  <si>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</si>
  <si>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</si>
  <si>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</si>
  <si>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</si>
  <si>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</si>
  <si>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</si>
  <si>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</si>
  <si>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</si>
  <si>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</si>
  <si>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</si>
  <si>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</si>
  <si>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</si>
  <si>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</si>
  <si>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</si>
  <si>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</si>
  <si>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</si>
  <si>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</si>
  <si>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</si>
  <si>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</si>
  <si>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</si>
  <si>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</si>
  <si>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</si>
  <si>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</si>
  <si>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</si>
  <si>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</si>
  <si>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</si>
  <si>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</si>
  <si>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</si>
  <si>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</si>
  <si>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</si>
  <si>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</si>
  <si>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</si>
  <si>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</si>
  <si>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</si>
  <si>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</si>
  <si>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</si>
  <si>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</si>
  <si>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</si>
  <si>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</si>
  <si>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</si>
  <si>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</si>
  <si>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</si>
  <si>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</si>
  <si>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</si>
  <si>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</si>
  <si>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</si>
  <si>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</si>
  <si>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</si>
  <si>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</si>
  <si>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</si>
  <si>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</si>
  <si>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</si>
  <si>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</si>
  <si>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</si>
  <si>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</si>
  <si>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</si>
  <si>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</si>
  <si>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</si>
  <si>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</si>
  <si>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</si>
  <si>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</si>
  <si>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</si>
  <si>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</si>
  <si>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</si>
  <si>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</si>
  <si>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</si>
  <si>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</si>
  <si>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</si>
  <si>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</si>
  <si>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</si>
  <si>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</si>
  <si>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</si>
  <si>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</si>
  <si>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</si>
  <si>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</si>
  <si>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</si>
  <si>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</si>
  <si>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</si>
  <si>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</si>
  <si>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</si>
  <si>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</si>
  <si>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</si>
  <si>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</si>
  <si>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</si>
  <si>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</si>
  <si>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</si>
  <si>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</si>
  <si>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</si>
  <si>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</si>
  <si>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</si>
  <si>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</si>
  <si>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</si>
  <si>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</si>
  <si>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</si>
  <si>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</si>
  <si>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</si>
  <si>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</si>
  <si>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</si>
  <si>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</si>
  <si>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</si>
  <si>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</si>
  <si>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</si>
  <si>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</si>
  <si>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</si>
  <si>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</si>
  <si>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</si>
  <si>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</si>
  <si>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</si>
  <si>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</si>
  <si>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</si>
  <si>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</si>
  <si>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</si>
  <si>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</si>
  <si>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</si>
  <si>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</si>
  <si>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</si>
  <si>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</si>
  <si>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</si>
  <si>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</si>
  <si>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</si>
  <si>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</si>
  <si>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</si>
  <si>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</si>
  <si>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</si>
  <si>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</si>
  <si>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</si>
  <si>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</si>
  <si>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</si>
  <si>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</si>
  <si>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</si>
  <si>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</si>
  <si>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</si>
  <si>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</si>
  <si>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</si>
  <si>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</si>
  <si>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</si>
  <si>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</si>
  <si>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</si>
  <si>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</si>
  <si>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</si>
  <si>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</si>
  <si>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</si>
  <si>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</si>
  <si>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</si>
  <si>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</si>
  <si>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</si>
  <si>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</si>
  <si>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</si>
  <si>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</si>
  <si>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</si>
  <si>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</si>
  <si>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</si>
  <si>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</si>
  <si>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</si>
  <si>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</si>
  <si>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</si>
  <si>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</si>
  <si>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</si>
  <si>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</si>
  <si>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</si>
  <si>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</si>
  <si>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</si>
  <si>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</si>
  <si>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</si>
  <si>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</si>
  <si>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</si>
  <si>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</si>
  <si>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</si>
  <si>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</si>
  <si>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</si>
  <si>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</si>
  <si>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</si>
  <si>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</si>
  <si>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</si>
  <si>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</si>
  <si>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</si>
  <si>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</si>
  <si>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</si>
  <si>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</si>
  <si>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</si>
  <si>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</si>
  <si>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</si>
  <si>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</si>
  <si>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</si>
  <si>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</si>
  <si>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</si>
  <si>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</si>
  <si>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</si>
  <si>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</si>
  <si>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</si>
  <si>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</si>
  <si>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</si>
  <si>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</si>
  <si>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</si>
  <si>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</si>
  <si>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</si>
  <si>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</si>
  <si>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</si>
  <si>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</si>
  <si>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</si>
  <si>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</si>
  <si>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</si>
  <si>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</si>
  <si>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</si>
  <si>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</si>
  <si>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</si>
  <si>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</si>
  <si>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</si>
  <si>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</si>
  <si>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</si>
  <si>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</si>
  <si>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</si>
  <si>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</si>
  <si>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</si>
  <si>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</si>
  <si>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</si>
  <si>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</si>
  <si>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</si>
  <si>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</si>
  <si>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</si>
  <si>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</si>
  <si>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</si>
  <si>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</si>
  <si>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</si>
  <si>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</si>
  <si>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</si>
  <si>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</si>
  <si>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</si>
  <si>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</si>
  <si>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</si>
  <si>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</si>
  <si>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</si>
  <si>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</si>
  <si>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</si>
  <si>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</si>
  <si>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</si>
  <si>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</si>
  <si>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</si>
  <si>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</si>
  <si>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</si>
  <si>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</si>
  <si>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</si>
  <si>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</si>
  <si>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</si>
  <si>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</si>
  <si>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</si>
  <si>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</si>
  <si>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</si>
  <si>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</si>
  <si>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</si>
  <si>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</si>
  <si>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</si>
  <si>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</si>
  <si>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</si>
  <si>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</si>
  <si>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</si>
  <si>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</si>
  <si>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</si>
  <si>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</si>
  <si>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</si>
  <si>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</si>
  <si>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</si>
  <si>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</si>
  <si>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</si>
  <si>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</si>
  <si>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</si>
  <si>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</si>
  <si>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</si>
  <si>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</si>
  <si>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</si>
  <si>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</si>
  <si>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</si>
  <si>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</si>
  <si>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</si>
  <si>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</si>
  <si>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</si>
  <si>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</si>
  <si>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</si>
  <si>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</si>
  <si>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</si>
  <si>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</si>
  <si>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</si>
  <si>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</si>
  <si>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</si>
  <si>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</si>
  <si>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</si>
  <si>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</si>
  <si>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</si>
  <si>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</si>
  <si>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</si>
  <si>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</si>
  <si>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</si>
  <si>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</si>
  <si>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</si>
  <si>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</si>
  <si>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</si>
  <si>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</si>
  <si>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</si>
  <si>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</si>
  <si>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</si>
  <si>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</si>
  <si>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</si>
  <si>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</si>
  <si>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</si>
  <si>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</si>
  <si>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</si>
  <si>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</si>
  <si>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</si>
  <si>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</si>
  <si>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</si>
  <si>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</si>
  <si>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</si>
  <si>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</si>
  <si>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</si>
  <si>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</si>
  <si>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</si>
  <si>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</si>
  <si>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</si>
  <si>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</si>
  <si>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</si>
  <si>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</si>
  <si>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</si>
  <si>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</si>
  <si>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</si>
  <si>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</si>
  <si>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</si>
  <si>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</si>
  <si>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</si>
  <si>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</si>
  <si>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</si>
  <si>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</si>
  <si>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</si>
  <si>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</si>
  <si>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</si>
  <si>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</si>
  <si>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</si>
  <si>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</si>
  <si>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</si>
  <si>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</si>
  <si>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</si>
  <si>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</si>
  <si>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</si>
  <si>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</si>
  <si>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</si>
  <si>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</si>
  <si>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</si>
  <si>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</si>
  <si>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</si>
  <si>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</si>
  <si>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</si>
  <si>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</si>
  <si>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</si>
  <si>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</si>
  <si>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</si>
  <si>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</si>
  <si>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</si>
  <si>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</si>
  <si>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</si>
  <si>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</si>
  <si>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</si>
  <si>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</si>
  <si>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</si>
  <si>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</si>
  <si>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</si>
  <si>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</si>
  <si>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</si>
  <si>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</si>
  <si>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</si>
  <si>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</si>
  <si>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</si>
  <si>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</si>
  <si>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</si>
  <si>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</si>
  <si>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</si>
  <si>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</si>
  <si>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</si>
  <si>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</si>
  <si>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</si>
  <si>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</si>
  <si>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</si>
  <si>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</si>
  <si>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</si>
  <si>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</si>
  <si>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</si>
  <si>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</si>
  <si>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</si>
  <si>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</si>
  <si>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</si>
  <si>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</si>
  <si>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</si>
  <si>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</si>
  <si>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</si>
  <si>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</si>
  <si>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</si>
  <si>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</si>
  <si>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</si>
  <si>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</si>
  <si>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</si>
  <si>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</si>
  <si>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</si>
  <si>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</si>
  <si>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</si>
  <si>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</si>
  <si>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</si>
  <si>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</si>
  <si>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</si>
  <si>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</si>
  <si>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</si>
  <si>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</si>
  <si>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</si>
  <si>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</si>
  <si>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</si>
  <si>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</si>
  <si>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</si>
  <si>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</si>
  <si>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</si>
  <si>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</si>
  <si>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</si>
  <si>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</si>
  <si>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</si>
  <si>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</si>
  <si>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</si>
  <si>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</si>
  <si>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</si>
  <si>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</si>
  <si>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</si>
  <si>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</si>
  <si>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</si>
  <si>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</si>
  <si>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</si>
  <si>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</si>
  <si>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</si>
  <si>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</si>
  <si>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</si>
  <si>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</si>
  <si>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</si>
  <si>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</si>
  <si>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</si>
  <si>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</si>
  <si>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</si>
  <si>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</si>
  <si>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</si>
  <si>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</si>
  <si>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</si>
  <si>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</si>
  <si>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</si>
  <si>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</si>
  <si>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</si>
  <si>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</si>
  <si>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</si>
  <si>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</si>
  <si>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</si>
  <si>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</si>
  <si>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</si>
  <si>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</si>
  <si>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</si>
  <si>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</si>
  <si>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</si>
  <si>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</si>
  <si>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</si>
  <si>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</si>
  <si>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</si>
  <si>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</si>
  <si>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</si>
  <si>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</si>
  <si>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</si>
  <si>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</si>
  <si>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</si>
  <si>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</si>
  <si>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</si>
  <si>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</si>
  <si>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</si>
  <si>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</si>
  <si>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</si>
  <si>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</si>
  <si>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</si>
  <si>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</si>
  <si>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</si>
  <si>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</si>
  <si>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</si>
  <si>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</si>
  <si>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</si>
  <si>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</si>
  <si>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</si>
  <si>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</si>
  <si>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</si>
  <si>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</si>
  <si>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</si>
  <si>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</si>
  <si>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</si>
  <si>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</si>
  <si>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</si>
  <si>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</si>
  <si>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</si>
  <si>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</si>
  <si>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</si>
  <si>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</si>
  <si>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</si>
  <si>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</si>
  <si>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</si>
  <si>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</si>
  <si>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</si>
  <si>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</si>
  <si>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</si>
  <si>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</si>
  <si>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</si>
  <si>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</si>
  <si>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</si>
  <si>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</si>
  <si>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</si>
  <si>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</si>
  <si>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</si>
  <si>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</si>
  <si>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</si>
  <si>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</si>
  <si>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</si>
  <si>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</si>
  <si>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</si>
  <si>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</si>
  <si>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</si>
  <si>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</si>
  <si>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</si>
  <si>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</si>
  <si>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</si>
  <si>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</si>
  <si>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</si>
  <si>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</si>
  <si>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</si>
  <si>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</si>
  <si>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</si>
  <si>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</si>
  <si>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</si>
  <si>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</si>
  <si>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</si>
  <si>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</si>
  <si>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</si>
  <si>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</si>
  <si>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</si>
  <si>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</si>
  <si>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</si>
  <si>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</si>
  <si>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</si>
  <si>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</si>
  <si>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</si>
  <si>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</si>
  <si>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</si>
  <si>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</si>
  <si>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</si>
  <si>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</si>
  <si>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</si>
  <si>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</si>
  <si>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</si>
  <si>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</si>
  <si>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</si>
  <si>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</si>
  <si>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</si>
  <si>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</si>
  <si>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</si>
  <si>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</si>
  <si>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</si>
  <si>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</si>
  <si>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</si>
  <si>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</si>
  <si>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</si>
  <si>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</si>
  <si>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</si>
  <si>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</si>
  <si>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</si>
  <si>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</si>
  <si>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</si>
  <si>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</si>
  <si>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</si>
  <si>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</si>
  <si>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</si>
  <si>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</si>
  <si>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</si>
  <si>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</si>
  <si>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</si>
  <si>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</si>
  <si>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</si>
  <si>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</si>
  <si>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</si>
  <si>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</si>
  <si>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</si>
  <si>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</si>
  <si>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</si>
  <si>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</si>
  <si>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</si>
  <si>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</si>
  <si>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</si>
  <si>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</si>
  <si>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</si>
  <si>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</si>
  <si>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</si>
  <si>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</si>
  <si>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</si>
  <si>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</si>
  <si>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</si>
  <si>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</si>
  <si>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</si>
  <si>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</si>
  <si>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</si>
  <si>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</si>
  <si>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</si>
  <si>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</si>
  <si>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</si>
  <si>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</si>
  <si>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</si>
  <si>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</si>
  <si>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</si>
  <si>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</si>
  <si>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</si>
  <si>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</si>
  <si>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</si>
  <si>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</si>
  <si>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</si>
  <si>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</si>
  <si>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</si>
  <si>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</si>
  <si>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</si>
  <si>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</si>
  <si>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</si>
  <si>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</si>
  <si>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</si>
  <si>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</si>
  <si>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</si>
  <si>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</si>
  <si>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</si>
  <si>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</si>
  <si>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</si>
  <si>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</si>
  <si>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</si>
  <si>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</si>
  <si>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</si>
  <si>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</si>
  <si>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</si>
  <si>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</si>
  <si>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</si>
  <si>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</si>
  <si>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</si>
  <si>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</si>
  <si>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</si>
  <si>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</si>
  <si>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</si>
  <si>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</si>
  <si>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</si>
  <si>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</si>
  <si>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</si>
  <si>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</si>
  <si>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</si>
  <si>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</si>
  <si>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</si>
  <si>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</si>
  <si>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</si>
  <si>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</si>
  <si>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</si>
  <si>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</si>
  <si>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</si>
  <si>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</si>
  <si>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</si>
  <si>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</si>
  <si>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</si>
  <si>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</si>
  <si>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</si>
  <si>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</si>
  <si>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</si>
  <si>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</si>
  <si>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</si>
  <si>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</si>
  <si>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</si>
  <si>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</si>
  <si>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</si>
  <si>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</si>
  <si>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</si>
  <si>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</si>
  <si>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</si>
  <si>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</si>
  <si>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</si>
  <si>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</si>
  <si>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</si>
  <si>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</si>
  <si>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</si>
  <si>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</si>
  <si>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</si>
  <si>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</si>
  <si>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</si>
  <si>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</si>
  <si>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</si>
  <si>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</si>
  <si>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</si>
  <si>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</si>
  <si>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</si>
  <si>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</si>
  <si>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</si>
  <si>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</si>
  <si>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</si>
  <si>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</si>
  <si>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</si>
  <si>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</si>
  <si>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</si>
  <si>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</si>
  <si>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</si>
  <si>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</si>
  <si>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</si>
  <si>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</si>
  <si>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</si>
  <si>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</si>
  <si>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</si>
  <si>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</si>
  <si>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</si>
  <si>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</si>
  <si>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</si>
  <si>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</si>
  <si>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</si>
  <si>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</si>
  <si>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</si>
  <si>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</si>
  <si>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</si>
  <si>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</si>
  <si>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</si>
  <si>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</si>
  <si>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</si>
  <si>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</si>
  <si>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</si>
  <si>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</si>
  <si>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</si>
  <si>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</si>
  <si>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</si>
  <si>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</si>
  <si>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</si>
  <si>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</si>
  <si>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</si>
  <si>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</si>
  <si>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</si>
  <si>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</si>
  <si>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</si>
  <si>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</si>
  <si>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</si>
  <si>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</si>
  <si>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</si>
  <si>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</si>
  <si>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</si>
  <si>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</si>
  <si>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</si>
  <si>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</si>
  <si>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</si>
  <si>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</si>
  <si>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</si>
  <si>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</si>
  <si>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</si>
  <si>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</si>
  <si>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</si>
  <si>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</si>
  <si>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</si>
  <si>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</si>
  <si>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</si>
  <si>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</si>
  <si>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</si>
  <si>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</si>
  <si>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</si>
  <si>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</si>
  <si>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</si>
  <si>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</si>
  <si>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</si>
  <si>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</si>
  <si>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</si>
  <si>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</si>
  <si>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</si>
  <si>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</si>
  <si>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</si>
  <si>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</si>
  <si>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</si>
  <si>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</si>
  <si>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</si>
  <si>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</si>
  <si>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</si>
  <si>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</si>
  <si>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</si>
  <si>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</si>
  <si>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</si>
  <si>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</si>
  <si>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</si>
  <si>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</si>
  <si>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</si>
  <si>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</si>
  <si>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</si>
  <si>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</si>
  <si>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</si>
  <si>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</si>
  <si>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</si>
  <si>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</si>
  <si>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</si>
  <si>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</si>
  <si>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</si>
  <si>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</si>
  <si>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</si>
  <si>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</si>
  <si>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</si>
  <si>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</si>
  <si>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</si>
  <si>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</si>
  <si>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</si>
  <si>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</si>
  <si>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</si>
  <si>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</si>
  <si>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</si>
  <si>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</si>
  <si>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</si>
  <si>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</si>
  <si>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</si>
  <si>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</si>
  <si>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</si>
  <si>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</si>
  <si>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</si>
  <si>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</si>
  <si>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</si>
  <si>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</si>
  <si>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</si>
  <si>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</si>
  <si>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</si>
  <si>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</si>
  <si>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</si>
  <si>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</si>
  <si>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</si>
  <si>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</si>
  <si>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</si>
  <si>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</si>
  <si>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</si>
  <si>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</si>
  <si>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</si>
  <si>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</si>
  <si>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</si>
  <si>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</si>
  <si>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</si>
  <si>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</si>
  <si>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</si>
  <si>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</si>
  <si>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</si>
  <si>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</si>
  <si>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</si>
  <si>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</si>
  <si>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</si>
  <si>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</si>
  <si>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</si>
  <si>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</si>
  <si>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</si>
  <si>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</si>
  <si>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</si>
  <si>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</si>
  <si>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</si>
  <si>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</si>
  <si>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</si>
  <si>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</si>
  <si>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</si>
  <si>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</si>
  <si>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</si>
  <si>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</si>
  <si>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</si>
  <si>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</si>
  <si>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</si>
  <si>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</si>
  <si>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</si>
  <si>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</si>
  <si>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</si>
  <si>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</si>
  <si>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</si>
  <si>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</si>
  <si>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</si>
  <si>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</si>
  <si>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</si>
  <si>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</si>
  <si>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</si>
  <si>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</si>
  <si>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</si>
  <si>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</si>
  <si>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</si>
  <si>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</si>
  <si>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</si>
  <si>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</si>
  <si>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</si>
  <si>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</si>
  <si>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</si>
  <si>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</si>
  <si>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</si>
  <si>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</si>
  <si>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</si>
  <si>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</si>
  <si>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</si>
  <si>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</si>
  <si>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</si>
  <si>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</si>
  <si>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</si>
  <si>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</si>
  <si>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</si>
  <si>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</si>
  <si>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</si>
  <si>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</si>
  <si>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</si>
  <si>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</si>
  <si>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</si>
  <si>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</si>
  <si>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</si>
  <si>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</si>
  <si>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</si>
  <si>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</si>
  <si>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</si>
  <si>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</si>
  <si>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</si>
  <si>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</si>
  <si>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</si>
  <si>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</si>
  <si>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</si>
  <si>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</si>
  <si>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</si>
  <si>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</si>
  <si>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</si>
  <si>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</si>
  <si>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</si>
  <si>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</si>
  <si>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</si>
  <si>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</si>
  <si>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</si>
  <si>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</si>
  <si>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</si>
  <si>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</si>
  <si>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</si>
  <si>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</si>
  <si>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</si>
  <si>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</si>
  <si>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</si>
  <si>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</si>
  <si>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</si>
  <si>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</si>
  <si>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</si>
  <si>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</si>
  <si>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</si>
  <si>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</si>
  <si>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</si>
  <si>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</si>
  <si>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</si>
  <si>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</si>
  <si>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</si>
  <si>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</si>
  <si>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</si>
  <si>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</si>
  <si>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</si>
  <si>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</si>
  <si>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</si>
  <si>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</si>
  <si>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</si>
  <si>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</si>
  <si>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</si>
  <si>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</si>
  <si>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</si>
  <si>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</si>
  <si>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</si>
  <si>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</si>
  <si>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</si>
  <si>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</si>
  <si>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</si>
  <si>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</si>
  <si>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</si>
  <si>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</si>
  <si>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</si>
  <si>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</si>
  <si>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</si>
  <si>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</si>
  <si>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</si>
  <si>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</si>
  <si>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</si>
  <si>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</si>
  <si>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</si>
  <si>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</si>
  <si>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</si>
  <si>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</si>
  <si>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</si>
  <si>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</si>
  <si>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</si>
  <si>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</si>
  <si>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</si>
  <si>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</si>
  <si>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</si>
  <si>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</si>
  <si>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</si>
  <si>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</si>
  <si>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</si>
  <si>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</si>
  <si>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</si>
  <si>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</si>
  <si>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</si>
  <si>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</si>
  <si>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</si>
  <si>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</si>
  <si>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</si>
  <si>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</si>
  <si>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</si>
  <si>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</si>
  <si>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</si>
  <si>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</si>
  <si>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</si>
  <si>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</si>
  <si>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</si>
  <si>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</si>
  <si>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</si>
  <si>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</si>
  <si>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</si>
  <si>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</si>
  <si>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</si>
  <si>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</si>
  <si>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</si>
  <si>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</si>
  <si>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</si>
  <si>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</si>
  <si>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</si>
  <si>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</si>
  <si>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</si>
  <si>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</si>
  <si>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</si>
  <si>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</si>
  <si>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</si>
  <si>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</si>
  <si>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</si>
  <si>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</si>
  <si>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</si>
  <si>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</si>
  <si>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</si>
  <si>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</si>
  <si>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</si>
  <si>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</si>
  <si>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</si>
  <si>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</si>
  <si>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</si>
  <si>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</si>
  <si>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</si>
  <si>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</si>
  <si>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</si>
  <si>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</si>
  <si>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</si>
  <si>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</si>
  <si>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</si>
  <si>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</si>
  <si>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</si>
  <si>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</si>
  <si>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</si>
  <si>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</si>
  <si>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</si>
  <si>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</si>
  <si>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</si>
  <si>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</si>
  <si>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</si>
  <si>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</si>
  <si>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</si>
  <si>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</si>
  <si>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</si>
  <si>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</si>
  <si>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</si>
  <si>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</si>
  <si>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</si>
  <si>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</si>
  <si>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</si>
  <si>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</si>
  <si>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</si>
  <si>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</si>
  <si>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</si>
  <si>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</si>
  <si>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</si>
  <si>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</si>
  <si>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</si>
  <si>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</si>
  <si>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</si>
  <si>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</si>
  <si>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</si>
  <si>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</si>
  <si>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</si>
  <si>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</si>
  <si>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</si>
  <si>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</si>
  <si>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</si>
  <si>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</si>
  <si>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</si>
  <si>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</si>
  <si>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</si>
  <si>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</si>
  <si>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</si>
  <si>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</si>
  <si>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</si>
  <si>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</si>
  <si>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</si>
  <si>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</si>
  <si>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</si>
  <si>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</si>
  <si>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</si>
  <si>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</si>
  <si>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</si>
  <si>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</si>
  <si>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</si>
  <si>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</si>
  <si>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</si>
  <si>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</si>
  <si>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</si>
  <si>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</si>
  <si>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</si>
  <si>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</si>
  <si>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</si>
  <si>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</si>
  <si>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</si>
  <si>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</si>
  <si>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</si>
  <si>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</si>
  <si>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</si>
  <si>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</si>
  <si>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</si>
  <si>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</si>
  <si>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</si>
  <si>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</si>
  <si>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</si>
  <si>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</si>
  <si>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</si>
  <si>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</si>
  <si>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</si>
  <si>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</si>
  <si>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</si>
  <si>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</si>
  <si>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</si>
  <si>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</si>
  <si>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</si>
  <si>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</si>
  <si>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</si>
  <si>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</si>
  <si>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</si>
  <si>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</si>
  <si>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</si>
  <si>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</si>
  <si>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</si>
  <si>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</si>
  <si>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</si>
  <si>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</si>
  <si>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</si>
  <si>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</si>
  <si>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</si>
  <si>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</si>
  <si>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</si>
  <si>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</si>
  <si>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</si>
  <si>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</si>
  <si>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</si>
  <si>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</si>
  <si>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</si>
  <si>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</si>
  <si>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</si>
  <si>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</si>
  <si>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</si>
  <si>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</si>
  <si>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</si>
  <si>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</si>
  <si>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</si>
  <si>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</si>
  <si>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</si>
  <si>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</si>
  <si>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</si>
  <si>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</si>
  <si>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</si>
  <si>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</si>
  <si>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</si>
  <si>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</si>
  <si>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</si>
  <si>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</si>
  <si>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</si>
  <si>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</si>
  <si>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</si>
  <si>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</si>
  <si>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</si>
  <si>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</si>
  <si>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</si>
  <si>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</si>
  <si>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</si>
  <si>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</si>
  <si>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</si>
  <si>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</si>
  <si>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</si>
  <si>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</si>
  <si>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</si>
  <si>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</si>
  <si>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</si>
  <si>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</si>
  <si>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</si>
  <si>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</si>
  <si>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</si>
  <si>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</si>
  <si>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</si>
  <si>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</si>
  <si>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</si>
  <si>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</si>
  <si>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</si>
  <si>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</si>
  <si>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</si>
  <si>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</si>
  <si>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</si>
  <si>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</si>
  <si>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</si>
  <si>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</si>
  <si>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</si>
  <si>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</si>
  <si>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</si>
  <si>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</si>
  <si>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</si>
  <si>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</si>
  <si>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</si>
  <si>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</si>
  <si>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</si>
  <si>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</si>
  <si>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</si>
  <si>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</si>
  <si>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</si>
  <si>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</si>
  <si>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</si>
  <si>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</si>
  <si>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</si>
  <si>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</si>
  <si>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</si>
  <si>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</si>
  <si>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</si>
  <si>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</si>
  <si>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</si>
  <si>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</si>
  <si>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</si>
  <si>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</si>
  <si>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</si>
  <si>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</si>
  <si>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</si>
  <si>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</si>
  <si>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</si>
  <si>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</si>
  <si>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</si>
  <si>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</si>
  <si>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</si>
  <si>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</si>
  <si>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</si>
  <si>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</si>
  <si>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</si>
  <si>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</si>
  <si>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</si>
  <si>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</si>
  <si>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</si>
  <si>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</si>
  <si>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</si>
  <si>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</si>
  <si>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</si>
  <si>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</si>
  <si>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</si>
  <si>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</si>
  <si>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</si>
  <si>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</si>
  <si>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</si>
  <si>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</si>
  <si>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</si>
  <si>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</si>
  <si>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</si>
  <si>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</si>
  <si>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</si>
  <si>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</si>
  <si>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</si>
  <si>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</si>
  <si>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</si>
  <si>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</si>
  <si>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</si>
  <si>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</si>
  <si>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</si>
  <si>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</si>
  <si>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</si>
  <si>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</si>
  <si>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</si>
  <si>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</si>
  <si>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</si>
  <si>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</si>
  <si>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</si>
  <si>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</si>
  <si>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</si>
  <si>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</si>
  <si>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</si>
  <si>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</si>
  <si>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</si>
  <si>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</si>
  <si>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</si>
  <si>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</si>
  <si>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</si>
  <si>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</si>
  <si>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</si>
  <si>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</si>
  <si>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</si>
  <si>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</si>
  <si>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</si>
  <si>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</si>
  <si>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</si>
  <si>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</si>
  <si>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</si>
  <si>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</si>
  <si>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</si>
  <si>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</si>
  <si>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</si>
  <si>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</si>
  <si>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</si>
  <si>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</si>
  <si>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</si>
  <si>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</si>
  <si>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</si>
  <si>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</si>
  <si>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</si>
  <si>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</si>
  <si>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</si>
  <si>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</si>
  <si>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</si>
  <si>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</si>
  <si>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</si>
  <si>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</si>
  <si>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</si>
  <si>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</si>
  <si>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</si>
  <si>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</si>
  <si>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</si>
  <si>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</si>
  <si>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</si>
  <si>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</si>
  <si>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</si>
  <si>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</si>
  <si>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</si>
  <si>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</si>
  <si>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</si>
  <si>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</si>
  <si>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</si>
  <si>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</si>
  <si>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</si>
  <si>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</si>
  <si>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</si>
  <si>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</si>
  <si>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</si>
  <si>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</si>
  <si>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</si>
  <si>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</si>
  <si>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</si>
  <si>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</si>
  <si>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</si>
  <si>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</si>
  <si>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</si>
  <si>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</si>
  <si>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</si>
  <si>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</si>
  <si>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</si>
  <si>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</si>
  <si>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</si>
  <si>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</si>
  <si>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</si>
  <si>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</si>
  <si>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</si>
  <si>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</si>
  <si>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</si>
  <si>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</si>
  <si>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</si>
  <si>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</si>
  <si>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</si>
  <si>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</si>
  <si>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</si>
  <si>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</si>
  <si>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</si>
  <si>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</si>
  <si>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</si>
  <si>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</si>
  <si>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</si>
  <si>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</si>
  <si>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</si>
  <si>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</si>
  <si>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</si>
  <si>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</si>
  <si>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</si>
  <si>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</si>
  <si>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</si>
  <si>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</si>
  <si>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</si>
  <si>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</si>
  <si>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</si>
  <si>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</si>
  <si>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</si>
  <si>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</si>
  <si>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</si>
  <si>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</si>
  <si>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</si>
  <si>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</si>
  <si>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</si>
  <si>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</si>
  <si>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</si>
  <si>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</si>
  <si>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</si>
  <si>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</si>
  <si>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</si>
  <si>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</si>
  <si>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</si>
  <si>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</si>
  <si>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</si>
  <si>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</si>
  <si>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</si>
  <si>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</si>
  <si>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</si>
  <si>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</si>
  <si>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</si>
  <si>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</si>
  <si>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</si>
  <si>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</si>
  <si>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</si>
  <si>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</si>
  <si>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</si>
  <si>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</si>
  <si>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</si>
  <si>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</si>
  <si>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</si>
  <si>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</si>
  <si>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</si>
  <si>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</si>
  <si>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</si>
  <si>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</si>
  <si>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</si>
  <si>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</si>
  <si>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</si>
  <si>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</si>
  <si>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</si>
  <si>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</si>
  <si>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</si>
  <si>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</si>
  <si>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</si>
  <si>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</si>
  <si>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</si>
  <si>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</si>
  <si>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</si>
  <si>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</si>
  <si>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</si>
  <si>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</si>
  <si>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</si>
  <si>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</si>
  <si>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</si>
  <si>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</si>
  <si>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</si>
  <si>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</si>
  <si>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</si>
  <si>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</si>
  <si>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</si>
  <si>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</si>
  <si>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</si>
  <si>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</si>
  <si>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</si>
  <si>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</si>
  <si>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</si>
  <si>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</si>
  <si>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</si>
  <si>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</si>
  <si>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</si>
  <si>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</si>
  <si>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</si>
  <si>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</si>
  <si>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</si>
  <si>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</si>
  <si>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</si>
  <si>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</si>
  <si>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</si>
  <si>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</si>
  <si>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</si>
  <si>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</si>
  <si>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</si>
  <si>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</si>
  <si>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</si>
  <si>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</si>
  <si>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</si>
  <si>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</si>
  <si>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</si>
  <si>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</si>
  <si>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</si>
  <si>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</si>
  <si>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</si>
  <si>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</si>
  <si>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</si>
  <si>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</si>
  <si>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</si>
  <si>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</si>
  <si>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</si>
  <si>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</si>
  <si>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</si>
  <si>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</si>
  <si>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</si>
  <si>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</si>
  <si>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</si>
  <si>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</si>
  <si>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</si>
  <si>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</si>
  <si>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</si>
  <si>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</si>
  <si>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</si>
  <si>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</si>
  <si>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</si>
  <si>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</si>
  <si>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</si>
  <si>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</si>
  <si>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</si>
  <si>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</si>
  <si>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</si>
  <si>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</si>
  <si>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</si>
  <si>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</si>
  <si>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</si>
  <si>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</si>
  <si>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</si>
  <si>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</si>
  <si>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</si>
  <si>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</si>
  <si>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</si>
  <si>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</si>
  <si>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</si>
  <si>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</si>
  <si>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</si>
  <si>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</si>
  <si>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</si>
  <si>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</si>
  <si>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</si>
  <si>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</si>
  <si>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</si>
  <si>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</si>
  <si>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</si>
  <si>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</si>
  <si>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</si>
  <si>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</si>
  <si>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</si>
  <si>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</si>
  <si>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</si>
  <si>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</si>
  <si>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</si>
  <si>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</si>
  <si>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</si>
  <si>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</si>
  <si>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</si>
  <si>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</si>
  <si>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</si>
  <si>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</si>
  <si>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</si>
  <si>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</si>
  <si>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</si>
  <si>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</si>
  <si>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</si>
  <si>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</si>
  <si>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</si>
  <si>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</si>
  <si>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</si>
  <si>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</si>
  <si>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</si>
  <si>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</si>
  <si>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</si>
  <si>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</si>
  <si>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</si>
  <si>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</si>
  <si>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</si>
  <si>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</si>
  <si>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</si>
  <si>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</si>
  <si>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</si>
  <si>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</si>
  <si>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</si>
  <si>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</si>
  <si>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</si>
  <si>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</si>
  <si>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</si>
  <si>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</si>
  <si>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</si>
  <si>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</si>
  <si>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</si>
  <si>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</si>
  <si>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</si>
  <si>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</si>
  <si>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</si>
  <si>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</si>
  <si>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</si>
  <si>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</si>
  <si>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</si>
  <si>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</si>
  <si>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</si>
  <si>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</si>
  <si>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</si>
  <si>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</si>
  <si>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</si>
  <si>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</si>
  <si>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</si>
  <si>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</si>
  <si>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</si>
  <si>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</si>
  <si>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</si>
  <si>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</si>
  <si>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</si>
  <si>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</si>
  <si>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</si>
  <si>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</si>
  <si>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</si>
  <si>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</si>
  <si>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</si>
  <si>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</si>
  <si>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</si>
  <si>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</si>
  <si>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</si>
  <si>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</si>
  <si>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</si>
  <si>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</si>
  <si>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</si>
  <si>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</si>
  <si>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</si>
  <si>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</si>
  <si>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</si>
  <si>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</si>
  <si>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</si>
  <si>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</si>
  <si>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</si>
  <si>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</si>
  <si>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</si>
  <si>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</si>
  <si>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</si>
  <si>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</si>
  <si>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</si>
  <si>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</si>
  <si>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</si>
  <si>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</si>
  <si>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</si>
  <si>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</si>
  <si>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</si>
  <si>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</si>
  <si>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</si>
  <si>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</si>
  <si>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</si>
  <si>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</si>
  <si>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</si>
  <si>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</si>
  <si>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</si>
  <si>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</si>
  <si>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</si>
  <si>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</si>
  <si>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</si>
  <si>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</si>
  <si>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</si>
  <si>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</si>
  <si>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</si>
  <si>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</si>
  <si>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</si>
  <si>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</si>
  <si>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</si>
  <si>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</si>
  <si>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</si>
  <si>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</si>
  <si>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</si>
  <si>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</si>
  <si>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</si>
  <si>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</si>
  <si>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</si>
  <si>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</si>
  <si>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</si>
  <si>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</si>
  <si>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</si>
  <si>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</si>
  <si>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</si>
  <si>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</si>
  <si>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</si>
  <si>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</si>
  <si>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</si>
  <si>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</si>
  <si>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</si>
  <si>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</si>
  <si>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</si>
  <si>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</si>
  <si>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</si>
  <si>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</si>
  <si>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</si>
  <si>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</si>
  <si>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</si>
  <si>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</si>
  <si>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</si>
  <si>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</si>
  <si>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</si>
  <si>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</si>
  <si>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</si>
  <si>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</si>
  <si>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</si>
  <si>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</si>
  <si>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</si>
  <si>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</si>
  <si>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</si>
  <si>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</si>
  <si>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</si>
  <si>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</si>
  <si>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</si>
  <si>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</si>
  <si>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</si>
  <si>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</si>
  <si>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</si>
  <si>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</si>
  <si>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</si>
  <si>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</si>
  <si>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</si>
  <si>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</si>
  <si>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</si>
  <si>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</si>
  <si>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</si>
  <si>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</si>
  <si>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</si>
  <si>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</si>
  <si>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</si>
  <si>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</si>
  <si>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</si>
  <si>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</si>
  <si>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</si>
  <si>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</si>
  <si>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</si>
  <si>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</si>
  <si>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</si>
  <si>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</si>
  <si>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</si>
  <si>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</si>
  <si>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</si>
  <si>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</si>
  <si>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</si>
  <si>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</si>
  <si>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</si>
  <si>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</si>
  <si>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</si>
  <si>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</si>
  <si>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</si>
  <si>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</si>
  <si>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</si>
  <si>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</si>
  <si>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</si>
  <si>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</si>
  <si>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</si>
  <si>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</si>
  <si>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</si>
  <si>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</si>
  <si>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</si>
  <si>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</si>
  <si>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</si>
  <si>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</si>
  <si>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</si>
  <si>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</si>
  <si>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</si>
  <si>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</si>
  <si>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</si>
  <si>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</si>
  <si>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</si>
  <si>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</si>
  <si>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</si>
  <si>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</si>
  <si>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</si>
  <si>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</si>
  <si>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</si>
  <si>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</si>
  <si>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</si>
  <si>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</si>
  <si>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</si>
  <si>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</si>
  <si>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</si>
  <si>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</si>
  <si>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</si>
  <si>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</si>
  <si>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</si>
  <si>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</si>
  <si>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</si>
  <si>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</si>
  <si>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</si>
  <si>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</si>
  <si>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</si>
  <si>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</si>
  <si>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</si>
  <si>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</si>
  <si>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</si>
  <si>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</si>
  <si>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</si>
  <si>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</si>
  <si>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</si>
  <si>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</si>
  <si>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</si>
  <si>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</si>
  <si>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</si>
  <si>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</si>
  <si>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</si>
  <si>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</si>
  <si>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</si>
  <si>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</si>
  <si>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</si>
  <si>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</si>
  <si>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</si>
  <si>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</si>
  <si>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</si>
  <si>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</si>
  <si>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</si>
  <si>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</si>
  <si>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</si>
  <si>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</si>
  <si>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</si>
  <si>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</si>
  <si>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</si>
  <si>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</si>
  <si>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</si>
  <si>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</si>
  <si>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</si>
  <si>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</si>
  <si>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</si>
  <si>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</si>
  <si>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</si>
  <si>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</si>
  <si>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</si>
  <si>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</si>
  <si>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</si>
  <si>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</si>
  <si>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</si>
  <si>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</si>
  <si>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</si>
  <si>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</si>
  <si>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</si>
  <si>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</si>
  <si>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</si>
  <si>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</si>
  <si>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</si>
  <si>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</si>
  <si>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</si>
  <si>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</si>
  <si>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</si>
  <si>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</si>
  <si>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</si>
  <si>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</si>
  <si>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</si>
  <si>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</si>
  <si>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</si>
  <si>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</si>
  <si>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</si>
  <si>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</si>
  <si>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</si>
  <si>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</si>
  <si>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</si>
  <si>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</si>
  <si>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</si>
  <si>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</si>
  <si>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</si>
  <si>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</si>
  <si>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</si>
  <si>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</si>
  <si>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</si>
  <si>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</si>
  <si>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</si>
  <si>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</si>
  <si>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</si>
  <si>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</si>
  <si>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</si>
  <si>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</si>
  <si>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</si>
  <si>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</si>
  <si>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</si>
  <si>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</si>
  <si>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</si>
  <si>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</si>
  <si>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</si>
  <si>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</si>
  <si>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</si>
  <si>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</si>
  <si>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</si>
  <si>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</si>
  <si>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</si>
  <si>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</si>
  <si>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</si>
  <si>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</si>
  <si>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</si>
  <si>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</si>
  <si>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</si>
  <si>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</si>
  <si>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</si>
  <si>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</si>
  <si>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</si>
  <si>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</si>
  <si>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</si>
  <si>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</si>
  <si>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</si>
  <si>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</si>
  <si>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</si>
  <si>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</si>
  <si>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</si>
  <si>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</si>
  <si>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</si>
  <si>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</si>
  <si>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</si>
  <si>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</si>
  <si>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</si>
  <si>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</si>
  <si>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</si>
  <si>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</si>
  <si>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</si>
  <si>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</si>
  <si>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</si>
  <si>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</si>
  <si>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</si>
  <si>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</si>
  <si>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</si>
  <si>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</si>
  <si>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</si>
  <si>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</si>
  <si>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</si>
  <si>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</si>
  <si>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</si>
  <si>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</si>
  <si>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</si>
  <si>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</si>
  <si>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</si>
  <si>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</si>
  <si>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</si>
  <si>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</si>
  <si>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</si>
  <si>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</si>
  <si>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</si>
  <si>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</si>
  <si>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</si>
  <si>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</si>
  <si>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</si>
  <si>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</si>
  <si>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</si>
  <si>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</si>
  <si>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</si>
  <si>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</si>
  <si>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</si>
  <si>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</si>
  <si>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</si>
  <si>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</si>
  <si>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</si>
  <si>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</si>
  <si>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</si>
  <si>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</si>
  <si>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</si>
  <si>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</si>
  <si>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</si>
  <si>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</si>
  <si>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</si>
  <si>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</si>
  <si>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</si>
  <si>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</si>
  <si>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</si>
  <si>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</si>
  <si>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</si>
  <si>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</si>
  <si>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</si>
  <si>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</si>
  <si>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</si>
  <si>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</si>
  <si>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</si>
  <si>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</si>
  <si>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</si>
  <si>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</si>
  <si>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</si>
  <si>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</si>
  <si>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</si>
  <si>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</si>
  <si>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</si>
  <si>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</si>
  <si>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</si>
  <si>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</si>
  <si>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</si>
  <si>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</si>
  <si>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</si>
  <si>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</si>
  <si>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</si>
  <si>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</si>
  <si>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</si>
  <si>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</si>
  <si>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</si>
  <si>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</si>
  <si>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</si>
  <si>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</si>
  <si>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</si>
  <si>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</si>
  <si>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</si>
  <si>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</si>
  <si>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</si>
  <si>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</si>
  <si>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</si>
  <si>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</si>
  <si>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</si>
  <si>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</si>
  <si>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</si>
  <si>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</si>
  <si>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</si>
  <si>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</si>
  <si>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</si>
  <si>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</si>
  <si>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</si>
  <si>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</si>
  <si>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</si>
  <si>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</si>
  <si>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</si>
  <si>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</si>
  <si>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</si>
  <si>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</si>
  <si>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</si>
  <si>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</si>
  <si>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</si>
  <si>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</si>
  <si>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</si>
  <si>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</si>
  <si>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</si>
  <si>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</si>
  <si>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</si>
  <si>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</si>
  <si>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</si>
  <si>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</si>
  <si>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</si>
  <si>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</si>
  <si>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</si>
  <si>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</si>
  <si>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</si>
  <si>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</si>
  <si>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</si>
  <si>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</si>
  <si>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</si>
  <si>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</si>
  <si>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</si>
  <si>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</si>
  <si>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</si>
  <si>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</si>
  <si>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</si>
  <si>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</si>
  <si>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</si>
  <si>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</si>
  <si>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</si>
  <si>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</si>
  <si>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</si>
  <si>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</si>
  <si>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</si>
  <si>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</si>
  <si>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</si>
  <si>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</si>
  <si>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</si>
  <si>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</si>
  <si>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</si>
  <si>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</si>
  <si>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</si>
  <si>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</si>
  <si>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</si>
  <si>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</si>
  <si>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</si>
  <si>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</si>
  <si>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</si>
  <si>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</si>
  <si>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</si>
  <si>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</si>
  <si>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</si>
  <si>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</si>
  <si>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</si>
  <si>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</si>
  <si>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</si>
  <si>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</si>
  <si>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</si>
  <si>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</si>
  <si>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</si>
  <si>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</si>
  <si>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</si>
  <si>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</si>
  <si>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</si>
  <si>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</si>
  <si>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</si>
  <si>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</si>
  <si>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</si>
  <si>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</si>
  <si>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</si>
  <si>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</si>
  <si>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</si>
  <si>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</si>
  <si>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</si>
  <si>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</si>
  <si>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</si>
  <si>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</si>
  <si>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</si>
  <si>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</si>
  <si>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</si>
  <si>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</si>
  <si>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</si>
  <si>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</si>
  <si>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</si>
  <si>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</si>
  <si>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</si>
  <si>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</si>
  <si>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</si>
  <si>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</si>
  <si>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</si>
  <si>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</si>
  <si>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</si>
  <si>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</si>
  <si>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</si>
  <si>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</si>
  <si>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</si>
  <si>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</si>
  <si>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</si>
  <si>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</si>
  <si>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</si>
  <si>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</si>
  <si>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</si>
  <si>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</si>
  <si>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</si>
  <si>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</si>
  <si>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</si>
  <si>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</si>
  <si>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</si>
  <si>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</si>
  <si>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</si>
  <si>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</si>
  <si>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</si>
  <si>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</si>
  <si>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</si>
  <si>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</si>
  <si>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</si>
  <si>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</si>
  <si>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</si>
  <si>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</si>
  <si>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</si>
  <si>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</si>
  <si>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</si>
  <si>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</si>
  <si>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</si>
  <si>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</si>
  <si>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</si>
  <si>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</si>
  <si>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</si>
  <si>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</si>
  <si>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</si>
  <si>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</si>
  <si>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</si>
  <si>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</si>
  <si>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</si>
  <si>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</si>
  <si>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</si>
  <si>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</si>
  <si>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</si>
  <si>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</si>
  <si>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</si>
  <si>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</si>
  <si>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</si>
  <si>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</si>
  <si>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</si>
  <si>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</si>
  <si>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</si>
  <si>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</si>
  <si>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</si>
  <si>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</si>
  <si>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</si>
  <si>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</si>
  <si>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</si>
  <si>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</si>
  <si>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</si>
  <si>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</si>
  <si>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</si>
  <si>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</si>
  <si>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</si>
  <si>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</si>
  <si>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</si>
  <si>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</si>
  <si>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</si>
  <si>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</si>
  <si>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</si>
  <si>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</si>
  <si>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</si>
  <si>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</si>
  <si>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</si>
  <si>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</si>
  <si>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</si>
  <si>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</si>
  <si>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</si>
  <si>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</si>
  <si>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</si>
  <si>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</si>
  <si>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</si>
  <si>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</si>
  <si>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</si>
  <si>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</si>
  <si>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</si>
  <si>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</si>
  <si>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</si>
  <si>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</si>
  <si>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</si>
  <si>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</si>
  <si>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</si>
  <si>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</si>
  <si>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</si>
  <si>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</si>
  <si>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</si>
  <si>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</si>
  <si>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</si>
  <si>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</si>
  <si>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</si>
  <si>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</si>
  <si>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</si>
  <si>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</si>
  <si>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</si>
  <si>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</si>
  <si>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</si>
  <si>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</si>
  <si>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</si>
  <si>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</si>
  <si>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</si>
  <si>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</si>
  <si>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</si>
  <si>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</si>
  <si>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</si>
  <si>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</si>
  <si>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</si>
  <si>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</si>
  <si>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</si>
  <si>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</si>
  <si>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</si>
  <si>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</si>
  <si>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</si>
  <si>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</si>
  <si>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</si>
  <si>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</si>
  <si>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</si>
  <si>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</si>
  <si>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</si>
  <si>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</si>
  <si>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</si>
  <si>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</si>
  <si>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</si>
  <si>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</si>
  <si>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</si>
  <si>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</si>
  <si>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</si>
  <si>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</si>
  <si>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</si>
  <si>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</si>
  <si>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</si>
  <si>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</si>
  <si>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</si>
  <si>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</si>
  <si>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</si>
  <si>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</si>
  <si>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</si>
  <si>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</si>
  <si>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</si>
  <si>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</si>
  <si>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</si>
  <si>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</si>
  <si>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</si>
  <si>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</si>
  <si>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</si>
  <si>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</si>
  <si>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</si>
  <si>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</si>
  <si>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</si>
  <si>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</si>
  <si>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</si>
  <si>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</si>
  <si>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</si>
  <si>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</si>
  <si>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</si>
  <si>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</si>
  <si>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</si>
  <si>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</si>
  <si>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</si>
  <si>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</si>
  <si>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</si>
  <si>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</si>
  <si>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</si>
  <si>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</si>
  <si>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</si>
  <si>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</si>
  <si>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</si>
  <si>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</si>
  <si>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</si>
  <si>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</si>
  <si>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</si>
  <si>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</si>
  <si>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</si>
  <si>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</si>
  <si>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</si>
  <si>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</si>
  <si>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</si>
  <si>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</si>
  <si>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</si>
  <si>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</si>
  <si>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</si>
  <si>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</si>
  <si>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</si>
  <si>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</si>
  <si>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</si>
  <si>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</si>
  <si>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</si>
  <si>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</si>
  <si>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</si>
  <si>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</si>
  <si>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</si>
  <si>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</si>
  <si>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</si>
  <si>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</si>
  <si>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</si>
  <si>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</si>
  <si>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</si>
  <si>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</si>
  <si>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</si>
  <si>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</si>
  <si>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</si>
  <si>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</si>
  <si>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</si>
  <si>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</si>
  <si>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</si>
  <si>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</si>
  <si>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</si>
  <si>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</si>
  <si>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</si>
  <si>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</si>
  <si>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</si>
  <si>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</si>
  <si>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</si>
  <si>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</si>
  <si>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</si>
  <si>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</si>
  <si>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</si>
  <si>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</si>
  <si>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</si>
  <si>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</si>
  <si>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</si>
  <si>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</si>
  <si>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</si>
  <si>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</si>
  <si>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</si>
  <si>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</si>
  <si>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</si>
  <si>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</si>
  <si>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</si>
  <si>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</si>
  <si>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</si>
  <si>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</si>
  <si>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</si>
  <si>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</si>
  <si>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</si>
  <si>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</si>
  <si>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</si>
  <si>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</si>
  <si>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</si>
  <si>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</si>
  <si>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</si>
  <si>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</si>
  <si>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</si>
  <si>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</si>
  <si>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</si>
  <si>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</si>
  <si>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</si>
  <si>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</si>
  <si>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</si>
  <si>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</si>
  <si>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</si>
  <si>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</si>
  <si>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</si>
  <si>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</si>
  <si>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</si>
  <si>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</si>
  <si>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</si>
  <si>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</si>
  <si>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</si>
  <si>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</si>
  <si>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</si>
  <si>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</si>
  <si>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</si>
  <si>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</si>
  <si>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</si>
  <si>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</si>
  <si>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</si>
  <si>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</si>
  <si>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</si>
  <si>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</si>
  <si>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</si>
  <si>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</si>
  <si>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</si>
  <si>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</si>
  <si>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</si>
  <si>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</si>
  <si>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</si>
  <si>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</si>
  <si>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</si>
  <si>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</si>
  <si>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</si>
  <si>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</si>
  <si>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</si>
  <si>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</si>
  <si>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</si>
  <si>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</si>
  <si>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</si>
  <si>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</si>
  <si>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</si>
  <si>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</si>
  <si>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</si>
  <si>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</si>
  <si>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</si>
  <si>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</si>
  <si>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</si>
  <si>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</si>
  <si>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</si>
  <si>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</si>
  <si>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</si>
  <si>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</si>
  <si>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</si>
  <si>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</si>
  <si>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</si>
  <si>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</si>
  <si>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</si>
  <si>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</si>
  <si>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</si>
  <si>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</si>
  <si>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</si>
  <si>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</si>
  <si>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</si>
  <si>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</si>
  <si>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</si>
  <si>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</si>
  <si>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</si>
  <si>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</si>
  <si>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</si>
  <si>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</si>
  <si>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</si>
  <si>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</si>
  <si>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</si>
  <si>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</si>
  <si>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</si>
  <si>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</si>
  <si>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</si>
  <si>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</si>
  <si>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</si>
  <si>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</si>
  <si>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</si>
  <si>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</si>
  <si>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</si>
  <si>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</si>
  <si>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</si>
  <si>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</si>
  <si>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</si>
  <si>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</si>
  <si>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</si>
  <si>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</si>
  <si>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</si>
  <si>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</si>
  <si>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</si>
  <si>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</si>
  <si>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</si>
  <si>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</si>
  <si>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</si>
  <si>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</si>
  <si>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</si>
  <si>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</si>
  <si>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</si>
  <si>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</si>
  <si>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</si>
  <si>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</si>
  <si>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</si>
  <si>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</si>
  <si>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</si>
  <si>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</si>
  <si>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</si>
  <si>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</si>
  <si>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</si>
  <si>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</si>
  <si>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</si>
  <si>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</si>
  <si>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</si>
  <si>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</si>
  <si>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</si>
  <si>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</si>
  <si>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</si>
  <si>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</si>
  <si>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</si>
  <si>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</si>
  <si>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</si>
  <si>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</si>
  <si>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</si>
  <si>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</si>
  <si>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</si>
  <si>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</si>
  <si>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</si>
  <si>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</si>
  <si>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</si>
  <si>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</si>
  <si>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</si>
  <si>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</si>
  <si>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</si>
  <si>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</si>
  <si>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</si>
  <si>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</si>
  <si>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</si>
  <si>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</si>
  <si>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</si>
  <si>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</si>
  <si>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</si>
  <si>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</si>
  <si>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</si>
  <si>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</si>
  <si>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</si>
  <si>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</si>
  <si>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</si>
  <si>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</si>
  <si>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</si>
  <si>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</si>
  <si>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</si>
  <si>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</si>
  <si>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</si>
  <si>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</si>
  <si>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</si>
  <si>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</si>
  <si>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</si>
  <si>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</si>
  <si>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</si>
  <si>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</si>
  <si>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</si>
  <si>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</si>
  <si>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</si>
  <si>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</si>
  <si>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</si>
  <si>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</si>
  <si>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</si>
  <si>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</si>
  <si>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</si>
  <si>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</si>
  <si>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</si>
  <si>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</si>
  <si>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</si>
  <si>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</si>
  <si>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</si>
  <si>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</si>
  <si>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</si>
  <si>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</si>
  <si>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</si>
  <si>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</si>
  <si>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</si>
  <si>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</si>
  <si>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</si>
  <si>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</si>
  <si>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</si>
  <si>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</si>
  <si>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</si>
  <si>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</si>
  <si>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</si>
  <si>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</si>
  <si>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</si>
  <si>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</si>
  <si>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</si>
  <si>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</si>
  <si>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</si>
  <si>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</si>
  <si>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</si>
  <si>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</si>
  <si>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</si>
  <si>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</si>
  <si>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</si>
  <si>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</si>
  <si>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</si>
  <si>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</si>
  <si>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</si>
  <si>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</si>
  <si>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</si>
  <si>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</si>
  <si>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</si>
  <si>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</si>
  <si>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</si>
  <si>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</si>
  <si>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</si>
  <si>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</si>
  <si>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</si>
  <si>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</si>
  <si>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</si>
  <si>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</si>
  <si>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</si>
  <si>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</si>
  <si>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</si>
  <si>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</si>
  <si>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</si>
  <si>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</si>
  <si>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</si>
  <si>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</si>
  <si>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</si>
  <si>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</si>
  <si>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</si>
  <si>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</si>
  <si>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</si>
  <si>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</si>
  <si>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</si>
  <si>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</si>
  <si>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</si>
  <si>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</si>
  <si>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</si>
  <si>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</si>
  <si>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</si>
  <si>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</si>
  <si>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</si>
  <si>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</si>
  <si>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</si>
  <si>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</si>
  <si>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</si>
  <si>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</si>
  <si>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</si>
  <si>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</si>
  <si>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</si>
  <si>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</si>
  <si>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</si>
  <si>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</si>
  <si>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</si>
  <si>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</si>
  <si>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</si>
  <si>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</si>
  <si>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</si>
  <si>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</si>
  <si>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</si>
  <si>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</si>
  <si>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</si>
  <si>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</si>
  <si>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</si>
  <si>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</si>
  <si>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</si>
  <si>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</si>
  <si>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</si>
  <si>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</si>
  <si>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</si>
  <si>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</si>
  <si>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</si>
  <si>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</si>
  <si>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</si>
  <si>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</si>
  <si>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</si>
  <si>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</si>
  <si>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</si>
  <si>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</si>
  <si>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</si>
  <si>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</si>
  <si>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</si>
  <si>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</si>
  <si>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</si>
  <si>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</si>
  <si>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</si>
  <si>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</si>
  <si>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</si>
  <si>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</si>
  <si>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</si>
  <si>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</si>
  <si>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</si>
  <si>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</si>
  <si>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</si>
  <si>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</si>
  <si>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</si>
  <si>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</si>
  <si>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</si>
  <si>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</si>
  <si>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</si>
  <si>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</si>
  <si>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</si>
  <si>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</si>
  <si>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</si>
  <si>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</si>
  <si>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</si>
  <si>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</si>
  <si>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</si>
  <si>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</si>
  <si>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</si>
  <si>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</si>
  <si>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</si>
  <si>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</si>
  <si>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</si>
  <si>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</si>
  <si>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</si>
  <si>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</si>
  <si>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</si>
  <si>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</si>
  <si>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</si>
  <si>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</si>
  <si>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</si>
  <si>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</si>
  <si>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</si>
  <si>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</si>
  <si>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</si>
  <si>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</si>
  <si>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</si>
  <si>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</si>
  <si>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</si>
  <si>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</si>
  <si>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</si>
  <si>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</si>
  <si>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</si>
  <si>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</si>
  <si>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</si>
  <si>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</si>
  <si>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</si>
  <si>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</si>
  <si>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</si>
  <si>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</si>
  <si>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</si>
  <si>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</si>
  <si>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</si>
  <si>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</si>
  <si>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</si>
  <si>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</si>
  <si>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</si>
  <si>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</si>
  <si>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</si>
  <si>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</si>
  <si>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</si>
  <si>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</si>
  <si>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</si>
  <si>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</si>
  <si>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</si>
  <si>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</si>
  <si>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</si>
  <si>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</si>
  <si>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</si>
  <si>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</si>
  <si>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</si>
  <si>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</si>
  <si>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</si>
  <si>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</si>
  <si>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</si>
  <si>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</si>
  <si>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</si>
  <si>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</si>
  <si>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</si>
  <si>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</si>
  <si>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</si>
  <si>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</si>
  <si>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</si>
  <si>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</si>
  <si>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</si>
  <si>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</si>
  <si>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</si>
  <si>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</si>
  <si>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</si>
  <si>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</si>
  <si>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</si>
  <si>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</si>
  <si>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</si>
  <si>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</si>
  <si>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</si>
  <si>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</si>
  <si>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</si>
  <si>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</si>
  <si>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</si>
  <si>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</si>
  <si>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</si>
  <si>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</si>
  <si>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</si>
  <si>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</si>
  <si>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</si>
  <si>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</si>
  <si>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</si>
  <si>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</si>
  <si>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</si>
  <si>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</si>
  <si>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</si>
  <si>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</si>
  <si>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</si>
  <si>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</si>
  <si>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</si>
  <si>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</si>
  <si>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</si>
  <si>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</si>
  <si>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</si>
  <si>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</si>
  <si>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</si>
  <si>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</si>
  <si>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</si>
  <si>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</si>
  <si>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</si>
  <si>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</si>
  <si>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</si>
  <si>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</si>
  <si>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</si>
  <si>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</si>
  <si>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</si>
  <si>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</si>
  <si>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</si>
  <si>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</si>
  <si>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</si>
  <si>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</si>
  <si>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</si>
  <si>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</si>
  <si>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</si>
  <si>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</si>
  <si>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</si>
  <si>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</si>
  <si>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</si>
  <si>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</si>
  <si>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</si>
  <si>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</si>
  <si>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</si>
  <si>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</si>
  <si>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</si>
  <si>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</si>
  <si>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</si>
  <si>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</si>
  <si>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</si>
  <si>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</si>
  <si>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</si>
  <si>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</si>
  <si>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</si>
  <si>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</si>
  <si>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</si>
  <si>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</si>
  <si>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</si>
  <si>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</si>
  <si>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</si>
  <si>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</si>
  <si>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</si>
  <si>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</si>
  <si>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</si>
  <si>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</si>
  <si>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</si>
  <si>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</si>
  <si>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</si>
  <si>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</si>
  <si>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</si>
  <si>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</si>
  <si>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</si>
  <si>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</si>
  <si>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</si>
  <si>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</si>
  <si>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</si>
  <si>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</si>
  <si>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</si>
  <si>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</si>
  <si>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</si>
  <si>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</si>
  <si>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</si>
  <si>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</si>
  <si>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</si>
  <si>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</si>
  <si>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</si>
  <si>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</si>
  <si>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</si>
  <si>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</si>
  <si>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</si>
  <si>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</si>
  <si>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</si>
  <si>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</si>
  <si>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</si>
  <si>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</si>
  <si>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</si>
  <si>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</si>
  <si>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</si>
  <si>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</si>
  <si>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</si>
  <si>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</si>
  <si>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</si>
  <si>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</si>
  <si>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</si>
  <si>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</si>
  <si>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</si>
  <si>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</si>
  <si>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</si>
  <si>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</si>
  <si>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</si>
  <si>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</si>
  <si>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</si>
  <si>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</si>
  <si>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</si>
  <si>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</si>
  <si>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</si>
  <si>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</si>
  <si>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</si>
  <si>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</si>
  <si>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</si>
  <si>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</si>
  <si>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</si>
  <si>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</si>
  <si>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</si>
  <si>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</si>
  <si>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</si>
  <si>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</si>
  <si>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</si>
  <si>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</si>
  <si>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</si>
  <si>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</si>
  <si>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</si>
  <si>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</si>
  <si>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</si>
  <si>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</si>
  <si>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</si>
  <si>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</si>
  <si>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</si>
  <si>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</si>
  <si>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</si>
  <si>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</si>
  <si>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</si>
  <si>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</si>
  <si>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</si>
  <si>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</si>
  <si>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</si>
  <si>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</si>
  <si>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</si>
  <si>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</si>
  <si>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</si>
  <si>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</si>
  <si>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</si>
  <si>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</si>
  <si>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</si>
  <si>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</si>
  <si>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</si>
  <si>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</si>
  <si>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</si>
  <si>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</si>
  <si>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</si>
  <si>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</si>
  <si>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</si>
  <si>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</si>
  <si>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</si>
  <si>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</si>
  <si>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</si>
  <si>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</si>
  <si>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</si>
  <si>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</si>
  <si>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</si>
  <si>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</si>
  <si>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</si>
  <si>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</si>
  <si>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</si>
  <si>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</si>
  <si>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</si>
  <si>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</si>
  <si>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</si>
  <si>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</si>
  <si>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</si>
  <si>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</si>
  <si>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</si>
  <si>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</si>
  <si>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</si>
  <si>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</si>
  <si>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</si>
  <si>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</si>
  <si>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</si>
  <si>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</si>
  <si>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</si>
  <si>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</si>
  <si>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</si>
  <si>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</si>
  <si>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</si>
  <si>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</si>
  <si>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</si>
  <si>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</si>
  <si>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</si>
  <si>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</si>
  <si>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</si>
  <si>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</si>
  <si>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</si>
  <si>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</si>
  <si>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</si>
  <si>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</si>
  <si>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</si>
  <si>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</si>
  <si>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</si>
  <si>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</si>
  <si>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</si>
  <si>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</si>
  <si>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</si>
  <si>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</si>
  <si>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</si>
  <si>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</si>
  <si>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</si>
  <si>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</si>
  <si>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</si>
  <si>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</si>
  <si>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</si>
  <si>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</si>
  <si>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</si>
  <si>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</si>
  <si>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</si>
  <si>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</si>
  <si>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</si>
  <si>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</si>
  <si>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</si>
  <si>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</si>
  <si>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</si>
  <si>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</si>
  <si>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</si>
  <si>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</si>
  <si>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</si>
  <si>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</si>
  <si>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</si>
  <si>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</si>
  <si>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</si>
  <si>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</si>
  <si>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</si>
  <si>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</si>
  <si>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</si>
  <si>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</si>
  <si>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</si>
  <si>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</si>
  <si>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</si>
  <si>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</si>
  <si>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</si>
  <si>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</si>
  <si>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</si>
  <si>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</si>
  <si>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</si>
  <si>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</si>
  <si>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</si>
  <si>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</si>
  <si>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</si>
  <si>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</si>
  <si>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</si>
  <si>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</si>
  <si>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</si>
  <si>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</si>
  <si>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</si>
  <si>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</si>
  <si>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</si>
  <si>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</si>
  <si>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</si>
  <si>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</si>
  <si>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</si>
  <si>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</si>
  <si>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</si>
  <si>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</si>
  <si>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</si>
  <si>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</si>
  <si>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</si>
  <si>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</si>
  <si>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</si>
  <si>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</si>
  <si>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</si>
  <si>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</si>
  <si>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</si>
  <si>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</si>
  <si>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</si>
  <si>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</si>
  <si>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</si>
  <si>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</si>
  <si>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</si>
  <si>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</si>
  <si>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</si>
  <si>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</si>
  <si>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</si>
  <si>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</si>
  <si>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</si>
  <si>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</si>
  <si>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</si>
  <si>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</si>
  <si>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</si>
  <si>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</si>
  <si>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</si>
  <si>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</si>
  <si>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</si>
  <si>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</si>
  <si>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</si>
  <si>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</si>
  <si>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</si>
  <si>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</si>
  <si>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</si>
  <si>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</si>
  <si>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</si>
  <si>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</si>
  <si>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</si>
  <si>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</si>
  <si>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</si>
  <si>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</si>
  <si>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</si>
  <si>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</si>
  <si>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</si>
  <si>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</si>
  <si>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</si>
  <si>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</si>
  <si>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</si>
  <si>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</si>
  <si>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</si>
  <si>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</si>
  <si>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</si>
  <si>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</si>
  <si>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</si>
  <si>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</si>
  <si>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</si>
  <si>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</si>
  <si>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</si>
  <si>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</si>
  <si>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</si>
  <si>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</si>
  <si>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</si>
  <si>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</si>
  <si>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</si>
  <si>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</si>
  <si>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</si>
  <si>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</si>
  <si>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</si>
  <si>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</si>
  <si>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</si>
  <si>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</si>
  <si>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</si>
  <si>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</si>
  <si>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</si>
  <si>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</si>
  <si>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</si>
  <si>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</si>
  <si>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</si>
  <si>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</si>
  <si>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</si>
  <si>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</si>
  <si>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</si>
  <si>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</si>
  <si>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</si>
  <si>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</si>
  <si>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</si>
  <si>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</si>
  <si>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</si>
  <si>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</si>
  <si>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</si>
  <si>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</si>
  <si>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</si>
  <si>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</si>
  <si>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</si>
  <si>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</si>
  <si>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</si>
  <si>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</si>
  <si>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</si>
  <si>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</si>
  <si>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</si>
  <si>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</si>
  <si>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</si>
  <si>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</si>
  <si>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</si>
  <si>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</si>
  <si>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</si>
  <si>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</si>
  <si>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</si>
  <si>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</si>
  <si>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</si>
  <si>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</si>
  <si>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</si>
  <si>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</si>
  <si>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</si>
  <si>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</si>
  <si>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</si>
  <si>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</si>
  <si>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</si>
  <si>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</si>
  <si>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</si>
  <si>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</si>
  <si>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</si>
  <si>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</si>
  <si>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</si>
  <si>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</si>
  <si>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</si>
  <si>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</si>
  <si>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</si>
  <si>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</si>
  <si>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</si>
  <si>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</si>
  <si>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</si>
  <si>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</si>
  <si>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</si>
  <si>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</si>
  <si>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</si>
  <si>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</si>
  <si>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</si>
  <si>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</si>
  <si>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</si>
  <si>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</si>
  <si>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</si>
  <si>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</si>
  <si>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</si>
  <si>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</si>
  <si>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</si>
  <si>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</si>
  <si>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</si>
  <si>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</si>
  <si>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</si>
  <si>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</si>
  <si>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</si>
  <si>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</si>
  <si>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</si>
  <si>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</si>
  <si>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</si>
  <si>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</si>
  <si>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</si>
  <si>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</si>
  <si>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</si>
  <si>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</si>
  <si>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</si>
  <si>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</si>
  <si>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</si>
  <si>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</si>
  <si>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</si>
  <si>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</si>
  <si>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</si>
  <si>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</si>
  <si>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</si>
  <si>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</si>
  <si>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</si>
  <si>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</si>
  <si>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</si>
  <si>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</si>
  <si>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</si>
  <si>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</si>
  <si>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</si>
  <si>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</si>
  <si>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</si>
  <si>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</si>
  <si>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</si>
  <si>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</si>
  <si>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</si>
  <si>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</si>
  <si>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</si>
  <si>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</si>
  <si>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</si>
  <si>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</si>
  <si>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</si>
  <si>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</si>
  <si>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</si>
  <si>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</si>
  <si>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</si>
  <si>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</si>
  <si>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</si>
  <si>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</si>
  <si>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</si>
  <si>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</si>
  <si>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</si>
  <si>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</si>
  <si>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</si>
  <si>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</si>
  <si>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</si>
  <si>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</si>
  <si>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</si>
  <si>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</si>
  <si>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</si>
  <si>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</si>
  <si>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</si>
  <si>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</si>
  <si>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</si>
  <si>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</si>
  <si>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</si>
  <si>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</si>
  <si>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</si>
  <si>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</si>
  <si>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</si>
  <si>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</si>
  <si>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</si>
  <si>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</si>
  <si>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</si>
  <si>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</si>
  <si>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</si>
  <si>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</si>
  <si>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</si>
  <si>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</si>
  <si>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</si>
  <si>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</si>
  <si>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</si>
  <si>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</si>
  <si>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</si>
  <si>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</si>
  <si>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</si>
  <si>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</si>
  <si>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</si>
  <si>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</si>
  <si>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</si>
  <si>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</si>
  <si>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</si>
  <si>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</si>
  <si>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</si>
  <si>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</si>
  <si>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</si>
  <si>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</si>
  <si>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</si>
  <si>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</si>
  <si>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</si>
  <si>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</si>
  <si>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</si>
  <si>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</si>
  <si>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</si>
  <si>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</si>
  <si>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</si>
  <si>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</si>
  <si>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</si>
  <si>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</si>
  <si>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</si>
  <si>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</si>
  <si>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</si>
  <si>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</si>
  <si>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</si>
  <si>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</si>
  <si>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</si>
  <si>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</si>
  <si>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</si>
  <si>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</si>
  <si>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</si>
  <si>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</si>
  <si>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</si>
  <si>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</si>
  <si>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</si>
  <si>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</si>
  <si>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</si>
  <si>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</si>
  <si>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</si>
  <si>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</si>
  <si>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</si>
  <si>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</si>
  <si>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</si>
  <si>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</si>
  <si>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</si>
  <si>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</si>
  <si>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</si>
  <si>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</si>
  <si>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</si>
  <si>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</si>
  <si>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</si>
  <si>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</si>
  <si>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</si>
  <si>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</si>
  <si>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</si>
  <si>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</si>
  <si>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</si>
  <si>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</si>
  <si>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</si>
  <si>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</si>
  <si>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</si>
  <si>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</si>
  <si>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</si>
  <si>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</si>
  <si>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</si>
  <si>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</si>
  <si>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</si>
  <si>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</si>
  <si>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</si>
  <si>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</si>
  <si>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</si>
  <si>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</si>
  <si>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</si>
  <si>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</si>
  <si>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</si>
  <si>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</si>
  <si>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</si>
  <si>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</si>
  <si>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</si>
  <si>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</si>
  <si>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</si>
  <si>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</si>
  <si>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</si>
  <si>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</si>
  <si>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</si>
  <si>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</si>
  <si>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</si>
  <si>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</si>
  <si>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</si>
  <si>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</si>
  <si>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</si>
  <si>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</si>
  <si>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</si>
  <si>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</si>
  <si>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</si>
  <si>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</si>
  <si>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</si>
  <si>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</si>
  <si>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</si>
  <si>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</si>
  <si>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</si>
  <si>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</si>
  <si>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</si>
  <si>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</si>
  <si>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</si>
  <si>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</si>
  <si>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</si>
  <si>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</si>
  <si>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</si>
  <si>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</si>
  <si>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</si>
  <si>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</si>
  <si>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</si>
  <si>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</si>
  <si>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</si>
  <si>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</si>
  <si>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</si>
  <si>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</si>
  <si>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</si>
  <si>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</si>
  <si>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</si>
  <si>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</si>
  <si>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</si>
  <si>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</si>
  <si>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</si>
  <si>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</si>
  <si>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</si>
  <si>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</si>
  <si>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</si>
  <si>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</si>
  <si>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</si>
  <si>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</si>
  <si>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</si>
  <si>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</si>
  <si>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</si>
  <si>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</si>
  <si>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</si>
  <si>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</si>
  <si>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</si>
  <si>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</si>
  <si>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</si>
  <si>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</si>
  <si>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</si>
  <si>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</si>
  <si>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</si>
  <si>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</si>
  <si>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</si>
  <si>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</si>
  <si>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</si>
  <si>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</si>
  <si>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</si>
  <si>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</si>
  <si>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</si>
  <si>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</si>
  <si>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</si>
  <si>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</si>
  <si>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</si>
  <si>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</si>
  <si>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</si>
  <si>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</si>
  <si>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</si>
  <si>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</si>
  <si>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</si>
  <si>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</si>
  <si>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</si>
  <si>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</si>
  <si>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</si>
  <si>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</si>
  <si>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</si>
  <si>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</si>
  <si>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</si>
  <si>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</si>
  <si>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</si>
  <si>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</si>
  <si>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</si>
  <si>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</si>
  <si>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</si>
  <si>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</si>
  <si>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</si>
  <si>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</si>
  <si>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</si>
  <si>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</si>
  <si>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</si>
  <si>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</si>
  <si>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</si>
  <si>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</si>
  <si>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</si>
  <si>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</si>
  <si>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</si>
  <si>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</si>
  <si>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</si>
  <si>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</si>
  <si>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</si>
  <si>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</si>
  <si>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</si>
  <si>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</si>
  <si>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</si>
  <si>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</si>
  <si>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</si>
  <si>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</si>
  <si>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</si>
  <si>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</si>
  <si>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</si>
  <si>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</si>
  <si>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</si>
  <si>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</si>
  <si>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</si>
  <si>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</si>
  <si>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</si>
  <si>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</si>
  <si>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</si>
  <si>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</si>
  <si>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</si>
  <si>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</si>
  <si>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</si>
  <si>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</si>
  <si>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</si>
  <si>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</si>
  <si>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</si>
  <si>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</si>
  <si>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</si>
  <si>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</si>
  <si>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</si>
  <si>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</si>
  <si>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</si>
  <si>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</si>
  <si>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</si>
  <si>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</si>
  <si>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</si>
  <si>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</si>
  <si>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</si>
  <si>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</si>
  <si>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</si>
  <si>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</si>
  <si>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</si>
  <si>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</si>
  <si>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</si>
  <si>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</si>
  <si>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</si>
  <si>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</si>
  <si>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</si>
  <si>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</si>
  <si>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</si>
  <si>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</si>
  <si>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</si>
  <si>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</si>
  <si>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</si>
  <si>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</si>
  <si>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</si>
  <si>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</si>
  <si>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</si>
  <si>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</si>
  <si>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</si>
  <si>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</si>
  <si>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</si>
  <si>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</si>
  <si>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</si>
  <si>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</si>
  <si>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</si>
  <si>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</si>
  <si>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</si>
  <si>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</si>
  <si>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</si>
  <si>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</si>
  <si>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</si>
  <si>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</si>
  <si>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</si>
  <si>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</si>
  <si>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</si>
  <si>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</si>
  <si>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</si>
  <si>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</si>
  <si>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</si>
  <si>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</si>
  <si>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</si>
  <si>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</si>
  <si>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</si>
  <si>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</si>
  <si>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</si>
  <si>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</si>
  <si>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</si>
  <si>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</si>
  <si>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</si>
  <si>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</si>
  <si>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</si>
  <si>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</si>
  <si>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</si>
  <si>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</si>
  <si>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</si>
  <si>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</si>
  <si>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</si>
  <si>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</si>
  <si>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</si>
  <si>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</si>
  <si>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</si>
  <si>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</si>
  <si>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</si>
  <si>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</si>
  <si>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</si>
  <si>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</si>
  <si>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</si>
  <si>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</si>
  <si>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</si>
  <si>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</si>
  <si>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</si>
  <si>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</si>
  <si>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</si>
  <si>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</si>
  <si>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</si>
  <si>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</si>
  <si>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</si>
  <si>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</si>
  <si>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</si>
  <si>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</si>
  <si>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</si>
  <si>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</si>
  <si>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</si>
  <si>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</si>
  <si>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</si>
  <si>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</si>
  <si>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</si>
  <si>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</si>
  <si>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</si>
  <si>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</si>
  <si>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</si>
  <si>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</si>
  <si>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</si>
  <si>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</si>
  <si>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</si>
  <si>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</si>
  <si>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</si>
  <si>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</si>
  <si>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</si>
  <si>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</si>
  <si>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</si>
  <si>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</si>
  <si>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</si>
  <si>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</si>
  <si>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</si>
  <si>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</si>
  <si>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</si>
  <si>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</si>
  <si>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</si>
  <si>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</si>
  <si>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</si>
  <si>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</si>
  <si>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</si>
  <si>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</si>
  <si>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</si>
  <si>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</si>
  <si>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</si>
  <si>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</si>
  <si>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</si>
  <si>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</si>
  <si>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</si>
  <si>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</si>
  <si>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</si>
  <si>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</si>
  <si>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</si>
  <si>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</si>
  <si>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</si>
  <si>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</si>
  <si>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</si>
  <si>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</si>
  <si>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</si>
  <si>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</si>
  <si>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</si>
  <si>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</si>
  <si>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</si>
  <si>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</si>
  <si>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</si>
  <si>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</si>
  <si>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</si>
  <si>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</si>
  <si>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</si>
  <si>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</si>
  <si>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</si>
  <si>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</si>
  <si>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</si>
  <si>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</si>
  <si>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</si>
  <si>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</si>
  <si>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</si>
  <si>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</si>
  <si>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</si>
  <si>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</si>
  <si>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</si>
  <si>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</si>
  <si>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</si>
  <si>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</si>
  <si>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</si>
  <si>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</si>
  <si>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</si>
  <si>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</si>
  <si>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</si>
  <si>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</si>
  <si>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</si>
  <si>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</si>
  <si>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</si>
  <si>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</si>
  <si>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</si>
  <si>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</si>
  <si>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</si>
  <si>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</si>
  <si>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</si>
  <si>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</si>
  <si>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</si>
  <si>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</si>
  <si>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</si>
  <si>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</si>
  <si>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</si>
  <si>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</si>
  <si>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</si>
  <si>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</si>
  <si>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</si>
  <si>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</si>
  <si>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</si>
  <si>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</si>
  <si>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</si>
  <si>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</si>
  <si>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</si>
  <si>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</si>
  <si>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</si>
  <si>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</si>
  <si>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</si>
  <si>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</si>
  <si>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</si>
  <si>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</si>
  <si>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</si>
  <si>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</si>
  <si>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</si>
  <si>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</si>
  <si>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</si>
  <si>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</si>
  <si>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</si>
  <si>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</si>
  <si>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</si>
  <si>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</si>
  <si>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</si>
  <si>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</si>
  <si>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</si>
  <si>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</si>
  <si>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</si>
  <si>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</si>
  <si>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</si>
  <si>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</si>
  <si>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</si>
  <si>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</si>
  <si>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</si>
  <si>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</si>
  <si>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</si>
  <si>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</si>
  <si>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</si>
  <si>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</si>
  <si>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</si>
  <si>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</si>
  <si>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</si>
  <si>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</si>
  <si>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</si>
  <si>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</si>
  <si>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</si>
  <si>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</si>
  <si>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</si>
  <si>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</si>
  <si>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</si>
  <si>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</si>
  <si>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</si>
  <si>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</si>
  <si>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</si>
  <si>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</si>
  <si>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</si>
  <si>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</si>
  <si>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</si>
  <si>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</si>
  <si>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</si>
  <si>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</si>
  <si>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</si>
  <si>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</si>
  <si>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</si>
  <si>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</si>
  <si>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</si>
  <si>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</si>
  <si>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</si>
  <si>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</si>
  <si>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</si>
  <si>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</si>
  <si>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</si>
  <si>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</si>
  <si>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</si>
  <si>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</si>
  <si>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</si>
  <si>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</si>
  <si>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</si>
  <si>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</si>
  <si>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</si>
  <si>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</si>
  <si>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</si>
  <si>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</si>
  <si>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</si>
  <si>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</si>
  <si>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</si>
  <si>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</si>
  <si>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</si>
  <si>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</si>
  <si>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</si>
  <si>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</si>
  <si>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</si>
  <si>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</si>
  <si>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</si>
  <si>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</si>
  <si>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</si>
  <si>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</si>
  <si>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</si>
  <si>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</si>
  <si>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</si>
  <si>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</si>
  <si>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</si>
  <si>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</si>
  <si>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</si>
  <si>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</si>
  <si>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</si>
  <si>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</si>
  <si>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</si>
  <si>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</si>
  <si>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</si>
  <si>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</si>
  <si>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</si>
  <si>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</si>
  <si>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</si>
  <si>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</si>
  <si>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</si>
  <si>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</si>
  <si>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</si>
  <si>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</si>
  <si>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</si>
  <si>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</si>
  <si>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</si>
  <si>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</si>
  <si>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</si>
  <si>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</si>
  <si>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</si>
  <si>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</si>
  <si>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</si>
  <si>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</si>
  <si>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</si>
  <si>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</si>
  <si>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</si>
  <si>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</si>
  <si>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</si>
  <si>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</si>
  <si>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</si>
  <si>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</si>
  <si>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</si>
  <si>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</si>
  <si>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</si>
  <si>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</si>
  <si>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</si>
  <si>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</si>
  <si>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</si>
  <si>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</si>
  <si>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</si>
  <si>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</si>
  <si>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</si>
  <si>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</si>
  <si>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</si>
  <si>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</si>
  <si>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</si>
  <si>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</si>
  <si>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</si>
  <si>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</si>
  <si>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</si>
  <si>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</si>
  <si>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</si>
  <si>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</si>
  <si>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</si>
  <si>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</si>
  <si>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</si>
  <si>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</si>
  <si>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</si>
  <si>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</si>
  <si>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</si>
  <si>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</si>
  <si>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</si>
  <si>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</si>
  <si>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</si>
  <si>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</si>
  <si>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</si>
  <si>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</si>
  <si>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</si>
  <si>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</si>
  <si>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</si>
  <si>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</si>
  <si>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</si>
  <si>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</si>
  <si>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</si>
  <si>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</si>
  <si>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</si>
  <si>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</si>
  <si>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</si>
  <si>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</si>
  <si>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</si>
  <si>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</si>
  <si>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</si>
  <si>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</si>
  <si>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</si>
  <si>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</si>
  <si>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</si>
  <si>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</si>
  <si>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</si>
  <si>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</si>
  <si>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</si>
  <si>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</si>
  <si>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</si>
  <si>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</si>
  <si>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</si>
  <si>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</si>
  <si>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</si>
  <si>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</si>
  <si>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</si>
  <si>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</si>
  <si>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</si>
  <si>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</si>
  <si>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</si>
  <si>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</si>
  <si>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</si>
  <si>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</si>
  <si>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</si>
  <si>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</si>
  <si>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</si>
  <si>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</si>
  <si>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</si>
  <si>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</si>
  <si>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</si>
  <si>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</si>
  <si>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</si>
  <si>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</si>
  <si>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</si>
  <si>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</si>
  <si>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</si>
  <si>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</si>
  <si>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</si>
  <si>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</si>
  <si>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</si>
  <si>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</si>
  <si>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</si>
  <si>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</si>
  <si>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</si>
  <si>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</si>
  <si>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</si>
  <si>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</si>
  <si>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</si>
  <si>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</si>
  <si>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</si>
  <si>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</si>
  <si>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</si>
  <si>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</si>
  <si>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</si>
  <si>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</si>
  <si>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</si>
  <si>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</si>
  <si>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</si>
  <si>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</si>
  <si>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</si>
  <si>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</si>
  <si>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</si>
  <si>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</si>
  <si>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</si>
  <si>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</si>
  <si>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</si>
  <si>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</si>
  <si>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</si>
  <si>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</si>
  <si>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</si>
  <si>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</si>
  <si>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</si>
  <si>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</si>
  <si>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</si>
  <si>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</si>
  <si>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</si>
  <si>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</si>
  <si>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</si>
  <si>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</si>
  <si>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</si>
  <si>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</si>
  <si>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</si>
  <si>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</si>
  <si>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</si>
  <si>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</si>
  <si>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</si>
  <si>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</si>
  <si>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</si>
  <si>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</si>
  <si>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</si>
  <si>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</si>
  <si>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</si>
  <si>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</si>
  <si>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</si>
  <si>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</si>
  <si>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</si>
  <si>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</si>
  <si>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</si>
  <si>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</si>
  <si>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</si>
  <si>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</si>
  <si>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</si>
  <si>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</si>
  <si>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</si>
  <si>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</si>
  <si>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</si>
  <si>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</si>
  <si>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</si>
  <si>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</si>
  <si>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</si>
  <si>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</si>
  <si>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</si>
  <si>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</si>
  <si>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</si>
  <si>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</si>
  <si>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</si>
  <si>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</si>
  <si>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</si>
  <si>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</si>
  <si>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</si>
  <si>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</si>
  <si>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</si>
  <si>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</si>
  <si>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</si>
  <si>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</si>
  <si>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</si>
  <si>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</si>
  <si>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</si>
  <si>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</si>
  <si>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</si>
  <si>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</si>
  <si>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</si>
  <si>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</si>
  <si>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</si>
  <si>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</si>
  <si>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</si>
  <si>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</si>
  <si>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</si>
  <si>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</si>
  <si>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</si>
  <si>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</si>
  <si>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</si>
  <si>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</si>
  <si>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</si>
  <si>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</si>
  <si>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</si>
  <si>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</si>
  <si>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</si>
  <si>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</si>
  <si>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</si>
  <si>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</si>
  <si>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</si>
  <si>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</si>
  <si>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</si>
  <si>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</si>
  <si>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</si>
  <si>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</si>
  <si>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</si>
  <si>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</si>
  <si>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</si>
  <si>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</si>
  <si>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</si>
  <si>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</si>
  <si>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</si>
  <si>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</si>
  <si>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</si>
  <si>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</si>
  <si>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</si>
  <si>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</si>
  <si>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</si>
  <si>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</si>
  <si>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</si>
  <si>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</si>
  <si>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</si>
  <si>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</si>
  <si>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</si>
  <si>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</si>
  <si>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</si>
  <si>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</si>
  <si>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</si>
  <si>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</si>
  <si>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</si>
  <si>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</si>
  <si>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</si>
  <si>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</si>
  <si>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</si>
  <si>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</si>
  <si>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</si>
  <si>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</si>
  <si>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</si>
  <si>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</si>
  <si>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</si>
  <si>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</si>
  <si>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</si>
  <si>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</si>
  <si>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</si>
  <si>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</si>
  <si>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</si>
  <si>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</si>
  <si>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</si>
  <si>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</si>
  <si>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</si>
  <si>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</si>
  <si>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</si>
  <si>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</si>
  <si>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</si>
  <si>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</si>
  <si>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</si>
  <si>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</si>
  <si>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</si>
  <si>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</si>
  <si>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</si>
  <si>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</si>
  <si>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</si>
  <si>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</si>
  <si>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</si>
  <si>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</si>
  <si>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</si>
  <si>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</si>
  <si>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</si>
  <si>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</si>
  <si>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</si>
  <si>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</si>
  <si>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</si>
  <si>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</si>
  <si>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</si>
  <si>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</si>
  <si>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</si>
  <si>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</si>
  <si>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</si>
  <si>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</si>
  <si>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</si>
  <si>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</si>
  <si>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</si>
  <si>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</si>
  <si>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</si>
  <si>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</si>
  <si>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</si>
  <si>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</si>
  <si>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</si>
  <si>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</si>
  <si>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</si>
  <si>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</si>
  <si>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</si>
  <si>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</si>
  <si>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</si>
  <si>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</si>
  <si>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</si>
  <si>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</si>
  <si>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</si>
  <si>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</si>
  <si>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</si>
  <si>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</si>
  <si>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</si>
  <si>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</si>
  <si>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</si>
  <si>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</si>
  <si>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</si>
  <si>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</si>
  <si>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</si>
  <si>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</si>
  <si>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</si>
  <si>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</si>
  <si>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</si>
  <si>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</si>
  <si>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</si>
  <si>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</si>
  <si>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</si>
  <si>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</si>
  <si>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</si>
  <si>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</si>
  <si>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</si>
  <si>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</si>
  <si>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</si>
  <si>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</si>
  <si>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</si>
  <si>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</si>
  <si>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</si>
  <si>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</si>
  <si>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</si>
  <si>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</si>
  <si>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</si>
  <si>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</si>
  <si>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</si>
  <si>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</si>
  <si>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</si>
  <si>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</si>
  <si>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</si>
  <si>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</si>
  <si>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</si>
  <si>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</si>
  <si>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</si>
  <si>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</si>
  <si>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</si>
  <si>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</si>
  <si>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</si>
  <si>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</si>
  <si>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</si>
  <si>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</si>
  <si>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</si>
  <si>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</si>
  <si>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</si>
  <si>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</si>
  <si>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</si>
  <si>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</si>
  <si>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</si>
  <si>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</si>
  <si>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</si>
  <si>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</si>
  <si>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</si>
  <si>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</si>
  <si>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</si>
  <si>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</si>
  <si>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</si>
  <si>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</si>
  <si>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</si>
  <si>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</si>
  <si>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</si>
  <si>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</si>
  <si>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</si>
  <si>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</si>
  <si>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</si>
  <si>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</si>
  <si>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</si>
  <si>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</si>
  <si>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</si>
  <si>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</si>
  <si>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</si>
  <si>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</si>
  <si>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</si>
  <si>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</si>
  <si>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</si>
  <si>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</si>
  <si>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</si>
  <si>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</si>
  <si>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</si>
  <si>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</si>
  <si>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</si>
  <si>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</si>
  <si>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</si>
  <si>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</si>
  <si>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</si>
  <si>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</si>
  <si>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</si>
  <si>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</si>
  <si>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</si>
  <si>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</si>
  <si>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</si>
  <si>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</si>
  <si>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</si>
  <si>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</si>
  <si>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</si>
  <si>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</si>
  <si>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</si>
  <si>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</si>
  <si>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</si>
  <si>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</si>
  <si>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</si>
  <si>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</si>
  <si>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</si>
  <si>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</si>
  <si>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</si>
  <si>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</si>
  <si>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</si>
  <si>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</si>
  <si>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</si>
  <si>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</si>
  <si>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</si>
  <si>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</si>
  <si>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</si>
  <si>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</si>
  <si>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</si>
  <si>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</si>
  <si>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</si>
  <si>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</si>
  <si>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</si>
  <si>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</si>
  <si>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</si>
  <si>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</si>
  <si>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</si>
  <si>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</si>
  <si>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</si>
  <si>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</si>
  <si>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</si>
  <si>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</si>
  <si>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</si>
  <si>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</si>
  <si>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</si>
  <si>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</si>
  <si>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</si>
  <si>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</si>
  <si>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</si>
  <si>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</si>
  <si>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</si>
  <si>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</si>
  <si>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</si>
  <si>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</si>
  <si>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</si>
  <si>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</si>
  <si>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</si>
  <si>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</si>
  <si>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</si>
  <si>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</si>
  <si>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</si>
  <si>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</si>
  <si>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</si>
  <si>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</si>
  <si>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</si>
  <si>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</si>
  <si>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</si>
  <si>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</si>
  <si>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</si>
  <si>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</si>
  <si>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</si>
  <si>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</si>
  <si>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</si>
  <si>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</si>
  <si>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</si>
  <si>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</si>
  <si>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</si>
  <si>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</si>
  <si>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</si>
  <si>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</si>
  <si>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</si>
  <si>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</si>
  <si>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</si>
  <si>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</si>
  <si>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</si>
  <si>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</si>
  <si>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</si>
  <si>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</si>
  <si>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</si>
  <si>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</si>
  <si>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</si>
  <si>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</si>
  <si>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</si>
  <si>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</si>
  <si>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</si>
  <si>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</si>
  <si>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</si>
  <si>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</si>
  <si>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</si>
  <si>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</si>
  <si>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</si>
  <si>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</si>
  <si>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</si>
  <si>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</si>
  <si>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</si>
  <si>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</si>
  <si>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</si>
  <si>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</si>
  <si>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</si>
  <si>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</si>
  <si>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</si>
  <si>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</si>
  <si>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</si>
  <si>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</si>
  <si>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</si>
  <si>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</si>
  <si>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</si>
  <si>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</si>
  <si>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</si>
  <si>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</si>
  <si>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</si>
  <si>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</si>
  <si>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</si>
  <si>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</si>
  <si>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</si>
  <si>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</si>
  <si>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</si>
  <si>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</si>
  <si>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</si>
  <si>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</si>
  <si>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</si>
  <si>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</si>
  <si>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</si>
  <si>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</si>
  <si>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</si>
  <si>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</si>
  <si>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</si>
  <si>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</si>
  <si>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</si>
  <si>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</si>
  <si>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</si>
  <si>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</si>
  <si>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</si>
  <si>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</si>
  <si>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</si>
  <si>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</si>
  <si>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</si>
  <si>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</si>
  <si>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</si>
  <si>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</si>
  <si>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</si>
  <si>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</si>
  <si>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</si>
  <si>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</si>
  <si>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</si>
  <si>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</si>
  <si>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</si>
  <si>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</si>
  <si>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</si>
  <si>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</si>
  <si>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</si>
  <si>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</si>
  <si>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</si>
  <si>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</si>
  <si>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</si>
  <si>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</si>
  <si>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</si>
  <si>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</si>
  <si>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</si>
  <si>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</si>
  <si>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</si>
  <si>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</si>
  <si>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</si>
  <si>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</si>
  <si>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</si>
  <si>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</si>
  <si>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</si>
  <si>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</si>
  <si>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</si>
  <si>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</si>
  <si>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</si>
  <si>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</si>
  <si>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</si>
  <si>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</si>
  <si>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</si>
  <si>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</si>
  <si>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</si>
  <si>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</si>
  <si>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</si>
  <si>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</si>
  <si>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</si>
  <si>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</si>
  <si>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</si>
  <si>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</si>
  <si>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</si>
  <si>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</si>
  <si>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</si>
  <si>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</si>
  <si>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</si>
  <si>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</si>
  <si>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</si>
  <si>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</si>
  <si>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</si>
  <si>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</si>
  <si>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</si>
  <si>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</si>
  <si>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</si>
  <si>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</si>
  <si>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</si>
  <si>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</si>
  <si>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</si>
  <si>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</si>
  <si>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</si>
  <si>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</si>
  <si>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</si>
  <si>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</si>
  <si>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</si>
  <si>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</si>
  <si>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</si>
  <si>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</si>
  <si>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</si>
  <si>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</si>
  <si>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</si>
  <si>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</si>
  <si>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</si>
  <si>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</si>
  <si>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</si>
  <si>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</si>
  <si>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</si>
  <si>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</si>
  <si>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</si>
  <si>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</si>
  <si>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</si>
  <si>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</si>
  <si>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</si>
  <si>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</si>
  <si>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</si>
  <si>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</si>
  <si>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</si>
  <si>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</si>
  <si>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</si>
  <si>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</si>
  <si>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</si>
  <si>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</si>
  <si>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</si>
  <si>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</si>
  <si>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</si>
  <si>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</si>
  <si>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</si>
  <si>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</si>
  <si>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</si>
  <si>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</si>
  <si>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</si>
  <si>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</si>
  <si>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</si>
  <si>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</si>
  <si>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</si>
  <si>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</si>
  <si>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</si>
  <si>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</si>
  <si>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</si>
  <si>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</si>
  <si>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</si>
  <si>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</si>
  <si>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</si>
  <si>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</si>
  <si>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</si>
  <si>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</si>
  <si>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</si>
  <si>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</si>
  <si>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</si>
  <si>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</si>
  <si>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</si>
  <si>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</si>
  <si>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</si>
  <si>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</si>
  <si>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</si>
  <si>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</si>
  <si>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</si>
  <si>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</si>
  <si>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</si>
  <si>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</si>
  <si>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</si>
  <si>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</si>
  <si>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</si>
  <si>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</si>
  <si>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</si>
  <si>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</si>
  <si>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</si>
  <si>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</si>
  <si>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</si>
  <si>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</si>
  <si>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</si>
  <si>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</si>
  <si>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</si>
  <si>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</si>
  <si>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</si>
  <si>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</si>
  <si>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</si>
  <si>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</si>
  <si>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</si>
  <si>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</si>
  <si>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</si>
  <si>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</si>
  <si>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</si>
  <si>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</si>
  <si>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</si>
  <si>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</si>
  <si>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</si>
  <si>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</si>
  <si>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</si>
  <si>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</si>
  <si>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</si>
  <si>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</si>
  <si>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</si>
  <si>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</si>
  <si>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</si>
  <si>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</si>
  <si>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</si>
  <si>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</si>
  <si>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</si>
  <si>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</si>
  <si>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</si>
  <si>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</si>
  <si>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</si>
  <si>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</si>
  <si>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</si>
  <si>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</si>
  <si>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</si>
  <si>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</si>
  <si>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</si>
  <si>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</si>
  <si>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</si>
  <si>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</si>
  <si>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</si>
  <si>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</si>
  <si>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</si>
  <si>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</si>
  <si>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</si>
  <si>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</si>
  <si>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</si>
  <si>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</si>
  <si>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</si>
  <si>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</si>
  <si>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</si>
  <si>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</si>
  <si>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</si>
  <si>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</si>
  <si>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</si>
  <si>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</si>
  <si>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</si>
  <si>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</si>
  <si>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</si>
  <si>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</si>
  <si>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</si>
  <si>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</si>
  <si>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</si>
  <si>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</si>
  <si>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</si>
  <si>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</si>
  <si>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</si>
  <si>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</si>
  <si>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</si>
  <si>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</si>
  <si>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</si>
  <si>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</si>
  <si>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</si>
  <si>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</si>
  <si>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</si>
  <si>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</si>
  <si>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</si>
  <si>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</si>
  <si>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</si>
  <si>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</si>
  <si>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</si>
  <si>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</si>
  <si>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</si>
  <si>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</si>
  <si>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</si>
  <si>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</si>
  <si>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</si>
  <si>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</si>
  <si>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</si>
  <si>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</si>
  <si>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</si>
  <si>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</si>
  <si>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</si>
  <si>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</si>
  <si>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</si>
  <si>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</si>
  <si>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</si>
  <si>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</si>
  <si>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</si>
  <si>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</si>
  <si>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</si>
  <si>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</si>
  <si>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</si>
  <si>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</si>
  <si>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</si>
  <si>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</si>
  <si>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</si>
  <si>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</si>
  <si>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</si>
  <si>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</si>
  <si>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</si>
  <si>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</si>
  <si>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</si>
  <si>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</si>
  <si>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</si>
  <si>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</si>
  <si>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</si>
  <si>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</si>
  <si>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</si>
  <si>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</si>
  <si>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</si>
  <si>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</si>
  <si>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</si>
  <si>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</si>
  <si>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</si>
  <si>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</si>
  <si>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</si>
  <si>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</si>
  <si>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</si>
  <si>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</si>
  <si>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</si>
  <si>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</si>
  <si>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</si>
  <si>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</si>
  <si>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</si>
  <si>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</si>
  <si>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</si>
  <si>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</si>
  <si>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</si>
  <si>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</si>
  <si>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</si>
  <si>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</si>
  <si>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</si>
  <si>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</si>
  <si>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</si>
  <si>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</si>
  <si>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</si>
  <si>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</si>
  <si>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</si>
  <si>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</si>
  <si>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</si>
  <si>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</si>
  <si>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</si>
  <si>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</si>
  <si>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</si>
  <si>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</si>
  <si>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</si>
  <si>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</si>
  <si>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</si>
  <si>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</si>
  <si>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</si>
  <si>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</si>
  <si>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</si>
  <si>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</si>
  <si>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</si>
  <si>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</si>
  <si>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</si>
  <si>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</si>
  <si>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</si>
  <si>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</si>
  <si>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</si>
  <si>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</si>
  <si>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</si>
  <si>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</si>
  <si>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</si>
  <si>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</si>
  <si>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</si>
  <si>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</si>
  <si>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</si>
  <si>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</si>
  <si>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</si>
  <si>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</si>
  <si>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</si>
  <si>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</si>
  <si>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</si>
  <si>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</si>
  <si>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</si>
  <si>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</si>
  <si>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</si>
  <si>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</si>
  <si>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</si>
  <si>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</si>
  <si>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</si>
  <si>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</si>
  <si>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</si>
  <si>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</si>
  <si>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</si>
  <si>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</si>
  <si>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</si>
  <si>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</si>
  <si>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</si>
  <si>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</si>
  <si>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</si>
  <si>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</si>
  <si>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</si>
  <si>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</si>
  <si>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</si>
  <si>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</si>
  <si>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</si>
  <si>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</si>
  <si>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</si>
  <si>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</si>
  <si>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</si>
  <si>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</si>
  <si>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</si>
  <si>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</si>
  <si>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</si>
  <si>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</si>
  <si>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</si>
  <si>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</si>
  <si>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</si>
  <si>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</si>
  <si>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</si>
  <si>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</si>
  <si>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</si>
  <si>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</si>
  <si>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</si>
  <si>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</si>
  <si>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</si>
  <si>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</si>
  <si>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</si>
  <si>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</si>
  <si>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</si>
  <si>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</si>
  <si>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</si>
  <si>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</si>
  <si>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</si>
  <si>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</si>
  <si>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</si>
  <si>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</si>
  <si>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</si>
  <si>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</si>
  <si>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</si>
  <si>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</si>
  <si>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</si>
  <si>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</si>
  <si>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</si>
  <si>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</si>
  <si>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</si>
  <si>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</si>
  <si>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</si>
  <si>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</si>
  <si>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</si>
  <si>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</si>
  <si>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</si>
  <si>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</si>
  <si>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</si>
  <si>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</si>
  <si>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</si>
  <si>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</si>
  <si>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</si>
  <si>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</si>
  <si>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</si>
  <si>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</si>
  <si>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</si>
  <si>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</si>
  <si>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</si>
  <si>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</si>
  <si>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</si>
  <si>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</si>
  <si>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</si>
  <si>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</si>
  <si>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</si>
  <si>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</si>
  <si>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</si>
  <si>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</si>
  <si>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</si>
  <si>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</si>
  <si>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</si>
  <si>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</si>
  <si>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</si>
  <si>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</si>
  <si>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</si>
  <si>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</si>
  <si>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</si>
  <si>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</si>
  <si>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</si>
  <si>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</si>
  <si>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</si>
  <si>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</si>
  <si>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</si>
  <si>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</si>
  <si>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</si>
  <si>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</si>
  <si>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</si>
  <si>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</si>
  <si>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</si>
  <si>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</si>
  <si>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</si>
  <si>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</si>
  <si>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</si>
  <si>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</si>
  <si>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</si>
  <si>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</si>
  <si>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</si>
  <si>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</si>
  <si>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</si>
  <si>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</si>
  <si>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</si>
  <si>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</si>
  <si>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</si>
  <si>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</si>
  <si>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</si>
  <si>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</si>
  <si>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</si>
  <si>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</si>
  <si>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</si>
  <si>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</si>
  <si>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</si>
  <si>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</si>
  <si>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</si>
  <si>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</si>
  <si>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</si>
  <si>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</si>
  <si>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</si>
  <si>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</si>
  <si>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</si>
  <si>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</si>
  <si>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</si>
  <si>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</si>
  <si>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</si>
  <si>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</si>
  <si>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</si>
  <si>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</si>
  <si>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</si>
  <si>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</si>
  <si>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</si>
  <si>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</si>
  <si>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</si>
  <si>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</si>
  <si>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</si>
  <si>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</si>
  <si>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</si>
  <si>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</si>
  <si>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</si>
  <si>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</si>
  <si>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</si>
  <si>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</si>
  <si>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</si>
  <si>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</si>
  <si>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</si>
  <si>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</si>
  <si>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</si>
  <si>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</si>
  <si>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</si>
  <si>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</si>
  <si>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</si>
  <si>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</si>
  <si>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</si>
  <si>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</si>
  <si>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</si>
  <si>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</si>
  <si>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</si>
  <si>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</si>
  <si>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</si>
  <si>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</si>
  <si>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</si>
  <si>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</si>
  <si>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</si>
  <si>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</si>
  <si>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</si>
  <si>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</si>
  <si>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</si>
  <si>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</si>
  <si>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</si>
  <si>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</si>
  <si>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</si>
  <si>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</si>
  <si>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</si>
  <si>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</si>
  <si>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</si>
  <si>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</si>
  <si>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</si>
  <si>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</si>
  <si>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</si>
  <si>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</si>
  <si>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</si>
  <si>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</si>
  <si>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</si>
  <si>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</si>
  <si>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</si>
  <si>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</si>
  <si>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</si>
  <si>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</si>
  <si>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</si>
  <si>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</si>
  <si>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</si>
  <si>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</si>
  <si>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</si>
  <si>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</si>
  <si>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</si>
  <si>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</si>
  <si>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</si>
  <si>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</si>
  <si>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</si>
  <si>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</si>
  <si>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</si>
  <si>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</si>
  <si>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</si>
  <si>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</si>
  <si>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</si>
  <si>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</si>
  <si>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</si>
  <si>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</si>
  <si>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</si>
  <si>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</si>
  <si>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</si>
  <si>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</si>
  <si>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</si>
  <si>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</si>
  <si>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</si>
  <si>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</si>
  <si>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</si>
  <si>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</si>
  <si>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</si>
  <si>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</si>
  <si>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</si>
  <si>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</si>
  <si>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</si>
  <si>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</si>
  <si>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</si>
  <si>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</si>
  <si>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</si>
  <si>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</si>
  <si>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</si>
  <si>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</si>
  <si>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</si>
  <si>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</si>
  <si>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</si>
  <si>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</si>
  <si>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</si>
  <si>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</si>
  <si>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</si>
  <si>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</si>
  <si>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</si>
  <si>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</si>
  <si>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</si>
  <si>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</si>
  <si>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</si>
  <si>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</si>
  <si>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</si>
  <si>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</si>
  <si>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</si>
  <si>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</si>
  <si>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</si>
  <si>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</si>
  <si>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</si>
  <si>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</si>
  <si>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</si>
  <si>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</si>
  <si>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</si>
  <si>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</si>
  <si>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</si>
  <si>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</si>
  <si>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</si>
  <si>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</si>
  <si>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</si>
  <si>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</si>
  <si>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</si>
  <si>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</si>
  <si>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</si>
  <si>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</si>
  <si>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</si>
  <si>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</si>
  <si>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</si>
  <si>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</si>
  <si>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</si>
  <si>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</si>
  <si>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</si>
  <si>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</si>
  <si>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</si>
  <si>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</si>
  <si>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</si>
  <si>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</si>
  <si>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</si>
  <si>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</si>
  <si>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</si>
  <si>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</si>
  <si>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</si>
  <si>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</si>
  <si>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</si>
  <si>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</si>
  <si>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</si>
  <si>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</si>
  <si>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</si>
  <si>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</si>
  <si>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</si>
  <si>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</si>
  <si>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</si>
  <si>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</si>
  <si>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</si>
  <si>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</si>
  <si>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</si>
  <si>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</si>
  <si>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</si>
  <si>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</si>
  <si>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</si>
  <si>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</si>
  <si>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</si>
  <si>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</si>
  <si>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</si>
  <si>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</si>
  <si>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</si>
  <si>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</si>
  <si>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</si>
  <si>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</si>
  <si>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</si>
  <si>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</si>
  <si>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</si>
  <si>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</si>
  <si>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</si>
  <si>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</si>
  <si>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</si>
  <si>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</si>
  <si>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</si>
  <si>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</si>
  <si>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</si>
  <si>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</si>
  <si>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</si>
  <si>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</si>
  <si>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</si>
  <si>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</si>
  <si>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</si>
  <si>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</si>
  <si>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</si>
  <si>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</si>
  <si>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</si>
  <si>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</si>
  <si>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</si>
  <si>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</si>
  <si>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</si>
  <si>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</si>
  <si>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</si>
  <si>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</si>
  <si>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</si>
  <si>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</si>
  <si>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</si>
  <si>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</si>
  <si>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</si>
  <si>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</si>
  <si>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</si>
  <si>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</si>
  <si>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</si>
  <si>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</si>
  <si>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</si>
  <si>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</si>
  <si>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</si>
  <si>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</si>
  <si>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</si>
  <si>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</si>
  <si>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</si>
  <si>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</si>
  <si>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</si>
  <si>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</si>
  <si>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</si>
  <si>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</si>
  <si>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</si>
  <si>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</si>
  <si>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</si>
  <si>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</si>
  <si>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</si>
  <si>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</si>
  <si>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</si>
  <si>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</si>
  <si>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</si>
  <si>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</si>
  <si>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</si>
  <si>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</si>
  <si>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</si>
  <si>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</si>
  <si>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</si>
  <si>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</si>
  <si>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</si>
  <si>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</si>
  <si>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</si>
  <si>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</si>
  <si>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</si>
  <si>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</si>
  <si>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</si>
  <si>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</si>
  <si>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</si>
  <si>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</si>
  <si>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</si>
  <si>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</si>
  <si>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</si>
  <si>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</si>
  <si>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</si>
  <si>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</si>
  <si>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</si>
  <si>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</si>
  <si>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</si>
  <si>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</si>
  <si>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</si>
  <si>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</si>
  <si>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</si>
  <si>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</si>
  <si>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</si>
  <si>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</si>
  <si>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</si>
  <si>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</si>
  <si>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</si>
  <si>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</si>
  <si>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</si>
  <si>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</si>
  <si>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</si>
  <si>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</si>
  <si>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</si>
  <si>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</si>
  <si>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</si>
  <si>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</si>
  <si>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</si>
  <si>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</si>
  <si>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</si>
  <si>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</si>
  <si>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</si>
  <si>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</si>
  <si>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</si>
  <si>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</si>
  <si>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</si>
  <si>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</si>
  <si>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</si>
  <si>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</si>
  <si>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</si>
  <si>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</si>
  <si>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</si>
  <si>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</si>
  <si>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</si>
  <si>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</si>
  <si>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</si>
  <si>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</si>
  <si>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</si>
  <si>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</si>
  <si>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</si>
  <si>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</si>
  <si>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</si>
  <si>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</si>
  <si>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</si>
  <si>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</si>
  <si>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</si>
  <si>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</si>
  <si>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</si>
  <si>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</si>
  <si>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</si>
  <si>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</si>
  <si>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</si>
  <si>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</si>
  <si>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</si>
  <si>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</si>
  <si>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</si>
  <si>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</si>
  <si>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</si>
  <si>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</si>
  <si>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</si>
  <si>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</si>
  <si>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</si>
  <si>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</si>
  <si>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</si>
  <si>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</si>
  <si>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</si>
  <si>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</si>
  <si>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</si>
  <si>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</si>
  <si>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</si>
  <si>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</si>
  <si>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</si>
  <si>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</si>
  <si>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</si>
  <si>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</si>
  <si>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</si>
  <si>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</si>
  <si>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</si>
  <si>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</si>
  <si>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</si>
  <si>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</si>
  <si>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</si>
  <si>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</si>
  <si>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</si>
  <si>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</si>
  <si>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</si>
  <si>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</si>
  <si>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</si>
  <si>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</si>
  <si>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</si>
  <si>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</si>
  <si>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</si>
  <si>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</si>
  <si>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</si>
  <si>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</si>
  <si>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</si>
  <si>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</si>
  <si>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</si>
  <si>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</si>
  <si>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</si>
  <si>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</si>
  <si>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</si>
  <si>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</si>
  <si>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</si>
  <si>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</si>
  <si>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</si>
  <si>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</si>
  <si>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</si>
  <si>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</si>
  <si>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</si>
  <si>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</si>
  <si>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</si>
  <si>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</si>
  <si>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</si>
  <si>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</si>
  <si>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</si>
  <si>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</si>
  <si>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</si>
  <si>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</si>
  <si>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</si>
  <si>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</si>
  <si>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</si>
  <si>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</si>
  <si>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</si>
  <si>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</si>
  <si>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</si>
  <si>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</si>
  <si>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</si>
  <si>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</si>
  <si>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</si>
  <si>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</si>
  <si>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</si>
  <si>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</si>
  <si>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</si>
  <si>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</si>
  <si>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</si>
  <si>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</si>
  <si>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</si>
  <si>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</si>
  <si>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</si>
  <si>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</si>
  <si>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</si>
  <si>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</si>
  <si>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</si>
  <si>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</si>
  <si>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</si>
  <si>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</si>
  <si>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</si>
  <si>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</si>
  <si>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</si>
  <si>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</si>
  <si>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</si>
  <si>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</si>
  <si>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</si>
  <si>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</si>
  <si>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</si>
  <si>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</si>
  <si>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</si>
  <si>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</si>
  <si>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</si>
  <si>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</si>
  <si>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</si>
  <si>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</si>
  <si>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</si>
  <si>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</si>
  <si>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</si>
  <si>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</si>
  <si>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</si>
  <si>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</si>
  <si>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</si>
  <si>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</si>
  <si>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</si>
  <si>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</si>
  <si>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</si>
  <si>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</si>
  <si>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</si>
  <si>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</si>
  <si>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</si>
  <si>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</si>
  <si>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</si>
  <si>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</si>
  <si>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</si>
  <si>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</si>
  <si>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</si>
  <si>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</si>
  <si>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</si>
  <si>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</si>
  <si>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</si>
  <si>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</si>
  <si>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</si>
  <si>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</si>
  <si>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</si>
  <si>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</si>
  <si>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</si>
  <si>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</si>
  <si>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</si>
  <si>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</si>
  <si>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</si>
  <si>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</si>
  <si>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</si>
  <si>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</si>
  <si>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</si>
  <si>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</si>
  <si>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</si>
  <si>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</si>
  <si>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</si>
  <si>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</si>
  <si>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</si>
  <si>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</si>
  <si>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</si>
  <si>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</si>
  <si>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</si>
  <si>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</si>
  <si>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</si>
  <si>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</si>
  <si>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</si>
  <si>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</si>
  <si>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</si>
  <si>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</si>
  <si>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</si>
  <si>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</si>
  <si>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</si>
  <si>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</si>
  <si>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</si>
  <si>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</si>
  <si>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</si>
  <si>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</si>
  <si>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</si>
  <si>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</si>
  <si>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</si>
  <si>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</si>
  <si>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</si>
  <si>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</si>
  <si>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</si>
  <si>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</si>
  <si>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</si>
  <si>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</si>
  <si>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</si>
  <si>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</si>
  <si>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</si>
  <si>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</si>
  <si>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</si>
  <si>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</si>
  <si>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</si>
  <si>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</si>
  <si>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</si>
  <si>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</si>
  <si>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</si>
  <si>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</si>
  <si>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</si>
  <si>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</si>
  <si>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</si>
  <si>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</si>
  <si>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</si>
  <si>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</si>
  <si>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</si>
  <si>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</si>
  <si>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</si>
  <si>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</si>
  <si>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</si>
  <si>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</si>
  <si>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</si>
  <si>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</si>
  <si>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</si>
  <si>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</si>
  <si>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</si>
  <si>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</si>
  <si>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</si>
  <si>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</si>
  <si>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</si>
  <si>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</si>
  <si>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</si>
  <si>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</si>
  <si>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</si>
  <si>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</si>
  <si>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</si>
  <si>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</si>
  <si>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</si>
  <si>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</si>
  <si>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</si>
  <si>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</si>
  <si>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</si>
  <si>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</si>
  <si>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</si>
  <si>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</si>
  <si>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</si>
  <si>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</si>
  <si>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</si>
  <si>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</si>
  <si>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</si>
  <si>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</si>
  <si>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</si>
  <si>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</si>
  <si>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</si>
  <si>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</si>
  <si>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</si>
  <si>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</si>
  <si>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</si>
  <si>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</si>
  <si>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</si>
  <si>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</si>
  <si>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</si>
  <si>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</si>
  <si>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</si>
  <si>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</si>
  <si>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</si>
  <si>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</si>
  <si>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</si>
  <si>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</si>
  <si>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</si>
  <si>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</si>
  <si>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</si>
  <si>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</si>
  <si>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</si>
  <si>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</si>
  <si>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</si>
  <si>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</si>
  <si>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</si>
  <si>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</si>
  <si>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</si>
  <si>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</si>
  <si>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</si>
  <si>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</si>
  <si>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</si>
  <si>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</si>
  <si>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</si>
  <si>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</si>
  <si>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</si>
  <si>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</si>
  <si>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</si>
  <si>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</si>
  <si>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</si>
  <si>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</si>
  <si>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</si>
  <si>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</si>
  <si>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</si>
  <si>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</si>
  <si>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</si>
  <si>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</si>
  <si>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</si>
  <si>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</si>
  <si>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</si>
  <si>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</si>
  <si>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</si>
  <si>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</si>
  <si>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</si>
  <si>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</si>
  <si>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</si>
  <si>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</si>
  <si>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</si>
  <si>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</si>
  <si>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</si>
  <si>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</si>
  <si>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</si>
  <si>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</si>
  <si>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</si>
  <si>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</si>
  <si>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</si>
  <si>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</si>
  <si>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</si>
  <si>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</si>
  <si>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</si>
  <si>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</si>
  <si>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</si>
  <si>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</si>
  <si>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</si>
  <si>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</si>
  <si>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</si>
  <si>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</si>
  <si>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</si>
  <si>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</si>
  <si>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</si>
  <si>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</si>
  <si>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</si>
  <si>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</si>
  <si>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</si>
  <si>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</si>
  <si>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</si>
  <si>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</si>
  <si>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</si>
  <si>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</si>
  <si>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</si>
  <si>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</si>
  <si>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</si>
  <si>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</si>
  <si>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</si>
  <si>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</si>
  <si>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</si>
  <si>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</si>
  <si>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</si>
  <si>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</si>
  <si>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</si>
  <si>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</si>
  <si>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</si>
  <si>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</si>
  <si>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</si>
  <si>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</si>
  <si>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</si>
  <si>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</si>
  <si>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</si>
  <si>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</si>
  <si>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</si>
  <si>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</si>
  <si>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</si>
  <si>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</si>
  <si>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</si>
  <si>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</si>
  <si>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</si>
  <si>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</si>
  <si>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</si>
  <si>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</si>
  <si>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</si>
  <si>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</si>
  <si>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</si>
  <si>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</si>
  <si>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</si>
  <si>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</si>
  <si>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</si>
  <si>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</si>
  <si>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</si>
  <si>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</si>
  <si>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</si>
  <si>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</si>
  <si>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</si>
  <si>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</si>
  <si>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</si>
  <si>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</si>
  <si>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</si>
  <si>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</si>
  <si>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</si>
  <si>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</si>
  <si>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</si>
  <si>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</si>
  <si>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</si>
  <si>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</si>
  <si>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</si>
  <si>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</si>
  <si>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</si>
  <si>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</si>
  <si>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</si>
  <si>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</si>
  <si>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</si>
  <si>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</si>
  <si>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</si>
  <si>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</si>
  <si>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</si>
  <si>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</si>
  <si>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</si>
  <si>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</si>
  <si>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</si>
  <si>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</si>
  <si>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</si>
  <si>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</si>
  <si>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</si>
  <si>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</si>
  <si>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</si>
  <si>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</si>
  <si>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</si>
  <si>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</si>
  <si>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</si>
  <si>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</si>
  <si>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</si>
  <si>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</si>
  <si>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</si>
  <si>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</si>
  <si>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</si>
  <si>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</si>
  <si>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</si>
  <si>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</si>
  <si>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</si>
  <si>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</si>
  <si>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</si>
  <si>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</si>
  <si>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</si>
  <si>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</si>
  <si>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</si>
  <si>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</si>
  <si>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</si>
  <si>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</si>
  <si>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</si>
  <si>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</si>
  <si>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</si>
  <si>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</si>
  <si>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</si>
  <si>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</si>
  <si>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</si>
  <si>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</si>
  <si>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</si>
  <si>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</si>
  <si>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</si>
  <si>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</si>
  <si>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</si>
  <si>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</si>
  <si>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</si>
  <si>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</si>
  <si>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</si>
  <si>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</si>
  <si>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</si>
  <si>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</si>
  <si>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</si>
  <si>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</si>
  <si>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</si>
  <si>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</si>
  <si>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</si>
  <si>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</si>
  <si>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</si>
  <si>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</si>
  <si>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</si>
  <si>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</si>
  <si>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</si>
  <si>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</si>
  <si>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</si>
  <si>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</si>
  <si>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</si>
  <si>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</si>
  <si>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</si>
  <si>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</si>
  <si>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</si>
  <si>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</si>
  <si>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</si>
  <si>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</si>
  <si>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</si>
  <si>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</si>
  <si>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</si>
  <si>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</si>
  <si>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</si>
  <si>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</si>
  <si>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</si>
  <si>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</si>
  <si>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</si>
  <si>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</si>
  <si>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</si>
  <si>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</si>
  <si>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</si>
  <si>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</si>
  <si>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</si>
  <si>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</si>
  <si>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</si>
  <si>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</si>
  <si>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</si>
  <si>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</si>
  <si>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</si>
  <si>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</si>
  <si>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</si>
  <si>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</si>
  <si>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</si>
  <si>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</si>
  <si>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</si>
  <si>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</si>
  <si>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</si>
  <si>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</si>
  <si>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</si>
  <si>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</si>
  <si>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</si>
  <si>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</si>
  <si>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</si>
  <si>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</si>
  <si>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</si>
  <si>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</si>
  <si>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</si>
  <si>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</si>
  <si>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</si>
  <si>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</si>
  <si>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</si>
  <si>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</si>
  <si>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</si>
  <si>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</si>
  <si>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</si>
  <si>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</si>
  <si>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</si>
  <si>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</si>
  <si>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</si>
  <si>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</si>
  <si>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</si>
  <si>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</si>
  <si>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</si>
  <si>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</si>
  <si>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</si>
  <si>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</si>
  <si>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</si>
  <si>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</si>
  <si>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</si>
  <si>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</si>
  <si>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</si>
  <si>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</si>
  <si>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</si>
  <si>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</si>
  <si>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</si>
  <si>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</si>
  <si>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</si>
  <si>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</si>
  <si>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</si>
  <si>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</si>
  <si>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</si>
  <si>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</si>
  <si>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</si>
  <si>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</si>
  <si>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</si>
  <si>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</si>
  <si>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</si>
  <si>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</si>
  <si>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</si>
  <si>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</si>
  <si>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</si>
  <si>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</si>
  <si>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</si>
  <si>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</si>
  <si>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</si>
  <si>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</si>
  <si>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</si>
  <si>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</si>
  <si>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</si>
  <si>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</si>
  <si>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</si>
  <si>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</si>
  <si>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</si>
  <si>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</si>
  <si>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</si>
  <si>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</si>
  <si>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</si>
  <si>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</si>
  <si>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</si>
  <si>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</si>
  <si>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</si>
  <si>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</si>
  <si>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</si>
  <si>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</si>
  <si>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</si>
  <si>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</si>
  <si>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</si>
  <si>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</si>
  <si>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</si>
  <si>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</si>
  <si>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</si>
  <si>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</si>
  <si>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</si>
  <si>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</si>
  <si>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</si>
  <si>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</si>
  <si>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</si>
  <si>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</si>
  <si>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</si>
  <si>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</si>
  <si>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</si>
  <si>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</si>
  <si>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</si>
  <si>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</si>
  <si>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</si>
  <si>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</si>
  <si>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</si>
  <si>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</si>
  <si>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</si>
  <si>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</si>
  <si>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</si>
  <si>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</si>
  <si>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</si>
  <si>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</si>
  <si>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</si>
  <si>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</si>
  <si>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</si>
  <si>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</si>
  <si>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</si>
  <si>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</si>
  <si>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</si>
  <si>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</si>
  <si>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</si>
  <si>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</si>
  <si>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</si>
  <si>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</si>
  <si>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</si>
  <si>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</si>
  <si>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</si>
  <si>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</si>
  <si>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</si>
  <si>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</si>
  <si>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</si>
  <si>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</si>
  <si>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</si>
  <si>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</si>
  <si>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</si>
  <si>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</si>
  <si>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</si>
  <si>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</si>
  <si>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</si>
  <si>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</si>
  <si>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</si>
  <si>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</si>
  <si>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</si>
  <si>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</si>
  <si>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</si>
  <si>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</si>
  <si>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</si>
  <si>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</si>
  <si>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</si>
  <si>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</si>
  <si>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</si>
  <si>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</si>
  <si>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</si>
  <si>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</si>
  <si>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</si>
  <si>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</si>
  <si>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</si>
  <si>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</si>
  <si>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</si>
  <si>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</si>
  <si>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</si>
  <si>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</si>
  <si>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</si>
  <si>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</si>
  <si>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</si>
  <si>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</si>
  <si>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</si>
  <si>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</si>
  <si>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</si>
  <si>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</si>
  <si>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</si>
  <si>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</si>
  <si>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</si>
  <si>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</si>
  <si>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</si>
  <si>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</si>
  <si>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</si>
  <si>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</si>
  <si>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</si>
  <si>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</si>
  <si>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</si>
  <si>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</si>
  <si>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</si>
  <si>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</si>
  <si>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</si>
  <si>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</si>
  <si>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</si>
  <si>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</si>
  <si>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</si>
  <si>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</si>
  <si>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</si>
  <si>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</si>
  <si>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</si>
  <si>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</si>
  <si>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</si>
  <si>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</si>
  <si>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</si>
  <si>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</si>
  <si>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</si>
  <si>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</si>
  <si>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</si>
  <si>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</si>
  <si>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</si>
  <si>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</si>
  <si>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</si>
  <si>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</si>
  <si>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</si>
  <si>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</si>
  <si>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</si>
  <si>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</si>
  <si>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</si>
  <si>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</si>
  <si>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</si>
  <si>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</si>
  <si>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</si>
  <si>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</si>
  <si>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</si>
  <si>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</si>
  <si>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</si>
  <si>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</si>
  <si>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</si>
  <si>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</si>
  <si>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</si>
  <si>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</si>
  <si>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</si>
  <si>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</si>
  <si>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</si>
  <si>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</si>
  <si>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</si>
  <si>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</si>
  <si>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</si>
  <si>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</si>
  <si>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</si>
  <si>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</si>
  <si>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</si>
  <si>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</si>
  <si>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</si>
  <si>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</si>
  <si>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</si>
  <si>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</si>
  <si>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</si>
  <si>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</si>
  <si>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</si>
  <si>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</si>
  <si>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</si>
  <si>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</si>
  <si>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</si>
  <si>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</si>
  <si>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</si>
  <si>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</si>
  <si>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</si>
  <si>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</si>
  <si>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</si>
  <si>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</si>
  <si>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</si>
  <si>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</si>
  <si>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</si>
  <si>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</si>
  <si>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</si>
  <si>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</si>
  <si>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</si>
  <si>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</si>
  <si>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</si>
  <si>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</si>
  <si>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</si>
  <si>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</si>
  <si>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</si>
  <si>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</si>
  <si>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</si>
  <si>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</si>
  <si>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</si>
  <si>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</si>
  <si>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</si>
  <si>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</si>
  <si>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</si>
  <si>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</si>
  <si>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</si>
  <si>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</si>
  <si>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</si>
  <si>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</si>
  <si>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</si>
  <si>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</si>
  <si>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</si>
  <si>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</si>
  <si>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</si>
  <si>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</si>
  <si>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</si>
  <si>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</si>
  <si>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</si>
  <si>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</si>
  <si>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</si>
  <si>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</si>
  <si>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</si>
  <si>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</si>
  <si>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</si>
  <si>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</si>
  <si>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</si>
  <si>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</si>
  <si>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</si>
  <si>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</si>
  <si>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</si>
  <si>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</si>
  <si>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</si>
  <si>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</si>
  <si>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</si>
  <si>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</si>
  <si>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</si>
  <si>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</si>
  <si>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</si>
  <si>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</si>
  <si>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</si>
  <si>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</si>
  <si>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</si>
  <si>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</si>
  <si>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</si>
  <si>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</si>
  <si>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</si>
  <si>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</si>
  <si>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</si>
  <si>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</si>
  <si>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</si>
  <si>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</si>
  <si>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</si>
  <si>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</si>
  <si>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</si>
  <si>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</si>
  <si>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</si>
  <si>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</si>
  <si>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</si>
  <si>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</si>
  <si>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</si>
  <si>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</si>
  <si>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</si>
  <si>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</si>
  <si>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</si>
  <si>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</si>
  <si>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</si>
  <si>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</si>
  <si>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</si>
  <si>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</si>
  <si>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</si>
  <si>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</si>
  <si>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</si>
  <si>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</si>
  <si>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</si>
  <si>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</si>
  <si>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</si>
  <si>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</si>
  <si>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</si>
  <si>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</si>
  <si>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</si>
  <si>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</si>
  <si>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</si>
  <si>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</si>
  <si>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</si>
  <si>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</si>
  <si>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</si>
  <si>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</si>
  <si>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</si>
  <si>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</si>
  <si>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</si>
  <si>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</si>
  <si>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</si>
  <si>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</si>
  <si>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</si>
  <si>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</si>
  <si>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</si>
  <si>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</si>
  <si>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</si>
  <si>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</si>
  <si>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</si>
  <si>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</si>
  <si>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</si>
  <si>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</si>
  <si>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</si>
  <si>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</si>
  <si>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</si>
  <si>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</si>
  <si>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</si>
  <si>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</si>
  <si>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</si>
  <si>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</si>
  <si>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</si>
  <si>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</si>
  <si>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</si>
  <si>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</si>
  <si>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</si>
  <si>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</si>
  <si>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</si>
  <si>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</si>
  <si>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</si>
  <si>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</si>
  <si>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</si>
  <si>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</si>
  <si>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</si>
  <si>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</si>
  <si>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</si>
  <si>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</si>
  <si>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</si>
  <si>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</si>
  <si>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</si>
  <si>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</si>
  <si>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</si>
  <si>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</si>
  <si>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</si>
  <si>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</si>
  <si>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</si>
  <si>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</si>
  <si>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</si>
  <si>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</si>
  <si>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</si>
  <si>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</si>
  <si>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</si>
  <si>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</si>
  <si>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</si>
  <si>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</si>
  <si>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</si>
  <si>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</si>
  <si>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</si>
  <si>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</si>
  <si>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</si>
  <si>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</si>
  <si>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</si>
  <si>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</si>
  <si>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</si>
  <si>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</si>
  <si>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</si>
  <si>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</si>
  <si>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</si>
  <si>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</si>
  <si>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</si>
  <si>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</si>
  <si>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</si>
  <si>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</si>
  <si>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</si>
  <si>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</si>
  <si>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</si>
  <si>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</si>
  <si>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</si>
  <si>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</si>
  <si>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</si>
  <si>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</si>
  <si>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</si>
  <si>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</si>
  <si>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</si>
  <si>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</si>
  <si>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</si>
  <si>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</si>
  <si>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</si>
  <si>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</si>
  <si>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</si>
  <si>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</si>
  <si>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</si>
  <si>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</si>
  <si>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</si>
  <si>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</si>
  <si>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</si>
  <si>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</si>
  <si>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</si>
  <si>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</si>
  <si>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</si>
  <si>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</si>
  <si>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</si>
  <si>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</si>
  <si>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</si>
  <si>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</si>
  <si>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</si>
  <si>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</si>
  <si>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</si>
  <si>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</si>
  <si>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</si>
  <si>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</si>
  <si>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</si>
  <si>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</si>
  <si>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</si>
  <si>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</si>
  <si>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</si>
  <si>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</si>
  <si>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</si>
  <si>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</si>
  <si>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</si>
  <si>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</si>
  <si>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</si>
  <si>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</si>
  <si>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</si>
  <si>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</si>
  <si>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</si>
  <si>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</si>
  <si>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</si>
  <si>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</si>
  <si>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</si>
  <si>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</si>
  <si>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</si>
  <si>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</si>
  <si>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</si>
  <si>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</si>
  <si>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</si>
  <si>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</si>
  <si>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</si>
  <si>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</si>
  <si>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</si>
  <si>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</si>
  <si>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</si>
  <si>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</si>
  <si>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</si>
  <si>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</si>
  <si>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</si>
  <si>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</si>
  <si>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</si>
  <si>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</si>
  <si>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</si>
  <si>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</si>
  <si>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</si>
  <si>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</si>
  <si>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</si>
  <si>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</si>
  <si>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</si>
  <si>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</si>
  <si>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</si>
  <si>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</si>
  <si>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</si>
  <si>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</si>
  <si>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</si>
  <si>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</si>
  <si>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</si>
  <si>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</si>
  <si>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</si>
  <si>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</si>
  <si>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</si>
  <si>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</si>
  <si>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</si>
  <si>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</si>
  <si>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</si>
  <si>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</si>
  <si>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</si>
  <si>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</si>
  <si>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</si>
  <si>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</si>
  <si>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</si>
  <si>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</si>
  <si>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</si>
  <si>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</si>
  <si>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</si>
  <si>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</si>
  <si>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</si>
  <si>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</si>
  <si>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</si>
  <si>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</si>
  <si>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</si>
  <si>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</si>
  <si>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</si>
  <si>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</si>
  <si>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</si>
  <si>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</si>
  <si>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</si>
  <si>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</si>
  <si>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</si>
  <si>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</si>
  <si>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</si>
  <si>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</si>
  <si>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</si>
  <si>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</si>
  <si>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</si>
  <si>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</si>
  <si>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</si>
  <si>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</si>
  <si>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</si>
  <si>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</si>
  <si>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</si>
  <si>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</si>
  <si>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</si>
  <si>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</si>
  <si>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</si>
  <si>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</si>
  <si>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</si>
  <si>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</si>
  <si>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</si>
  <si>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</si>
  <si>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</si>
  <si>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</si>
  <si>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</si>
  <si>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</si>
  <si>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</si>
  <si>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</si>
  <si>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</si>
  <si>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</si>
  <si>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</si>
  <si>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</si>
  <si>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</si>
  <si>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</si>
  <si>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</si>
  <si>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</si>
  <si>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</si>
  <si>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</si>
  <si>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</si>
  <si>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</si>
  <si>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</si>
  <si>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</si>
  <si>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</si>
  <si>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</si>
  <si>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</si>
  <si>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</si>
  <si>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</si>
  <si>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</si>
  <si>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</si>
  <si>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</si>
  <si>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</si>
  <si>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</si>
  <si>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</si>
  <si>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</si>
  <si>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</si>
  <si>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</si>
  <si>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</si>
  <si>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</si>
  <si>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</si>
  <si>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</si>
  <si>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</si>
  <si>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</si>
  <si>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</si>
  <si>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</si>
  <si>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</si>
  <si>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</si>
  <si>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</si>
  <si>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</si>
  <si>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</si>
  <si>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</si>
  <si>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</si>
  <si>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</si>
  <si>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</si>
  <si>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</si>
  <si>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</si>
  <si>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</si>
  <si>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</si>
  <si>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</si>
  <si>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</si>
  <si>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</si>
  <si>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</si>
  <si>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</si>
  <si>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</si>
  <si>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</si>
  <si>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</si>
  <si>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</si>
  <si>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</si>
  <si>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</si>
  <si>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</si>
  <si>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</si>
  <si>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</si>
  <si>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</si>
  <si>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</si>
  <si>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</si>
  <si>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</si>
  <si>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</si>
  <si>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</si>
  <si>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</si>
  <si>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</si>
  <si>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</si>
  <si>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</si>
  <si>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</si>
  <si>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</si>
  <si>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</si>
  <si>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</si>
  <si>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</si>
  <si>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</si>
  <si>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</si>
  <si>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</si>
  <si>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</si>
  <si>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</si>
  <si>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</si>
  <si>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</si>
  <si>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</si>
  <si>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</si>
  <si>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</si>
  <si>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</si>
  <si>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</si>
  <si>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</si>
  <si>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</si>
  <si>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</si>
  <si>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</si>
  <si>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</si>
  <si>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</si>
  <si>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</si>
  <si>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</si>
  <si>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</si>
  <si>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</si>
  <si>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</si>
  <si>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</si>
  <si>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</si>
  <si>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</si>
  <si>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</si>
  <si>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</si>
  <si>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</si>
  <si>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</si>
  <si>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</si>
  <si>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</si>
  <si>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</si>
  <si>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</si>
  <si>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</si>
  <si>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</si>
  <si>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</si>
  <si>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</si>
  <si>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</si>
  <si>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</si>
  <si>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</si>
  <si>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</si>
  <si>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</si>
  <si>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</si>
  <si>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</si>
  <si>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</si>
  <si>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</si>
  <si>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</si>
  <si>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</si>
  <si>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</si>
  <si>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</si>
  <si>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</si>
  <si>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</si>
  <si>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</si>
  <si>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</si>
  <si>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</si>
  <si>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</si>
  <si>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</si>
  <si>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</si>
  <si>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</si>
  <si>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</si>
  <si>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</si>
  <si>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</si>
  <si>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</si>
  <si>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</si>
  <si>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</si>
  <si>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</si>
  <si>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</si>
  <si>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</si>
  <si>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</si>
  <si>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</si>
  <si>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</si>
  <si>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</si>
  <si>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</si>
  <si>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</si>
  <si>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</si>
  <si>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</si>
  <si>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</si>
  <si>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</si>
  <si>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</si>
  <si>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</si>
  <si>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</si>
  <si>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</si>
  <si>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</si>
  <si>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</si>
  <si>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</si>
  <si>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</si>
  <si>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</si>
  <si>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</si>
  <si>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</si>
  <si>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</si>
  <si>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</si>
  <si>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</si>
  <si>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</si>
  <si>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</si>
  <si>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</si>
  <si>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</si>
  <si>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</si>
  <si>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</si>
  <si>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</si>
  <si>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</si>
  <si>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</si>
  <si>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</si>
  <si>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</si>
  <si>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</si>
  <si>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</si>
  <si>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</si>
  <si>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</si>
  <si>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</si>
  <si>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</si>
  <si>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</si>
  <si>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</si>
  <si>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</si>
  <si>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</si>
  <si>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</si>
  <si>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</si>
  <si>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</si>
  <si>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</si>
  <si>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</si>
  <si>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</si>
  <si>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</si>
  <si>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</si>
  <si>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</si>
  <si>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</si>
  <si>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</si>
  <si>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</si>
  <si>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</si>
  <si>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</si>
  <si>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</si>
  <si>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</si>
  <si>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</si>
  <si>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</si>
  <si>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</si>
  <si>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</si>
  <si>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</si>
  <si>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</si>
  <si>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</si>
  <si>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</si>
  <si>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</si>
  <si>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</si>
  <si>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</si>
  <si>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</si>
  <si>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</si>
  <si>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</si>
  <si>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</si>
  <si>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</si>
  <si>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</si>
  <si>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</si>
  <si>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</si>
  <si>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</si>
  <si>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</si>
  <si>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</si>
  <si>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</si>
  <si>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</si>
  <si>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</si>
  <si>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</si>
  <si>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</si>
  <si>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</si>
  <si>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</si>
  <si>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</si>
  <si>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</si>
  <si>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</si>
  <si>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</si>
  <si>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</si>
  <si>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</si>
  <si>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</si>
  <si>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</si>
  <si>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</si>
  <si>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</si>
  <si>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</si>
  <si>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</si>
  <si>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</si>
  <si>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</si>
  <si>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</si>
  <si>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</si>
  <si>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</si>
  <si>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</si>
  <si>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</si>
  <si>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</si>
  <si>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</si>
  <si>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</si>
  <si>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</si>
  <si>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</si>
  <si>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</si>
  <si>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</si>
  <si>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</si>
  <si>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</si>
  <si>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</si>
  <si>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</si>
  <si>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</si>
  <si>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</si>
  <si>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</si>
  <si>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</si>
  <si>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</si>
  <si>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</si>
  <si>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</si>
  <si>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</si>
  <si>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</si>
  <si>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</si>
  <si>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</si>
  <si>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</si>
  <si>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</si>
  <si>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</si>
  <si>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</si>
  <si>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</si>
  <si>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</si>
  <si>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</si>
  <si>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</si>
  <si>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</si>
  <si>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</si>
  <si>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</si>
  <si>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</si>
  <si>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</si>
  <si>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</si>
  <si>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</si>
  <si>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</si>
  <si>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</si>
  <si>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</si>
  <si>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</si>
  <si>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</si>
  <si>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</si>
  <si>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</si>
  <si>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</si>
  <si>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</si>
  <si>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</si>
  <si>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</si>
  <si>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</si>
  <si>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</si>
  <si>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</si>
  <si>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</si>
  <si>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</si>
  <si>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</si>
  <si>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</si>
  <si>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</si>
  <si>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</si>
  <si>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</si>
  <si>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</si>
  <si>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</si>
  <si>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</si>
  <si>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</si>
  <si>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</si>
  <si>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</si>
  <si>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</si>
  <si>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</si>
  <si>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</si>
  <si>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</si>
  <si>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</si>
  <si>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</si>
  <si>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</si>
  <si>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</si>
  <si>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</si>
  <si>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</si>
  <si>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</si>
  <si>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</si>
  <si>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</si>
  <si>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</si>
  <si>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</si>
  <si>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</si>
  <si>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</si>
  <si>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</si>
  <si>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</si>
  <si>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</si>
  <si>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</si>
  <si>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</si>
  <si>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</si>
  <si>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</si>
  <si>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</si>
  <si>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</si>
  <si>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</si>
  <si>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</si>
  <si>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</si>
  <si>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</si>
  <si>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</si>
  <si>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</si>
  <si>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</si>
  <si>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</si>
  <si>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</si>
  <si>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</si>
  <si>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</si>
  <si>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</si>
  <si>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</si>
  <si>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</si>
  <si>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</si>
  <si>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</si>
  <si>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</si>
  <si>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</si>
  <si>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</si>
  <si>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</si>
  <si>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</si>
  <si>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</si>
  <si>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</si>
  <si>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</si>
  <si>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</si>
  <si>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</si>
  <si>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</si>
  <si>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</si>
  <si>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</si>
  <si>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</si>
  <si>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</si>
  <si>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</si>
  <si>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</si>
  <si>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</si>
  <si>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</si>
  <si>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</si>
  <si>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</si>
  <si>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</si>
  <si>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</si>
  <si>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</si>
  <si>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</si>
  <si>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</si>
  <si>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</si>
  <si>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</si>
  <si>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</si>
  <si>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</si>
  <si>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</si>
  <si>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</si>
  <si>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</si>
  <si>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</si>
  <si>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</si>
  <si>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</si>
  <si>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</si>
  <si>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</si>
  <si>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</si>
  <si>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</si>
  <si>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</si>
  <si>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</si>
  <si>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</si>
  <si>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</si>
  <si>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</si>
  <si>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</si>
  <si>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</si>
  <si>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</si>
  <si>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</si>
  <si>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</si>
  <si>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</si>
  <si>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</si>
  <si>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</si>
  <si>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</si>
  <si>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</si>
  <si>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</si>
  <si>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</si>
  <si>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</si>
  <si>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</si>
  <si>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</si>
  <si>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</si>
  <si>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</si>
  <si>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</si>
  <si>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</si>
  <si>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</si>
  <si>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</si>
  <si>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</si>
  <si>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</si>
  <si>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</si>
  <si>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</si>
  <si>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</si>
  <si>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</si>
  <si>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</si>
  <si>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</si>
  <si>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</si>
  <si>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</si>
  <si>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</si>
  <si>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</si>
  <si>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</si>
  <si>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</si>
  <si>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</si>
  <si>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</si>
  <si>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</si>
  <si>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</si>
  <si>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</si>
  <si>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</si>
  <si>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</si>
  <si>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</si>
  <si>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</si>
  <si>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</si>
  <si>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</si>
  <si>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</si>
  <si>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</si>
  <si>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</si>
  <si>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</si>
  <si>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</si>
  <si>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</si>
  <si>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</si>
  <si>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</si>
  <si>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</si>
  <si>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</si>
  <si>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</si>
  <si>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</si>
  <si>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</si>
  <si>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</si>
  <si>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</si>
  <si>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</si>
  <si>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</si>
  <si>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</si>
  <si>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</si>
  <si>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</si>
  <si>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</si>
  <si>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</si>
  <si>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</si>
  <si>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</si>
  <si>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</si>
  <si>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</si>
  <si>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</si>
  <si>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</si>
  <si>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</si>
  <si>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</si>
  <si>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</si>
  <si>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</si>
  <si>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</si>
  <si>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</si>
  <si>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</si>
  <si>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</si>
  <si>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</si>
  <si>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</si>
  <si>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</si>
  <si>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</si>
  <si>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</si>
  <si>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</si>
  <si>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</si>
  <si>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</si>
  <si>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</si>
  <si>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</si>
  <si>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</si>
  <si>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</si>
  <si>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</si>
  <si>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</si>
  <si>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</si>
  <si>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</si>
  <si>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</si>
  <si>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</si>
  <si>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</si>
  <si>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</si>
  <si>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</si>
  <si>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</si>
  <si>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</si>
  <si>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</si>
  <si>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</si>
  <si>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</si>
  <si>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</si>
  <si>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</si>
  <si>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</si>
  <si>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</si>
  <si>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</si>
  <si>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</si>
  <si>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</si>
  <si>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</si>
  <si>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</si>
  <si>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</si>
  <si>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</si>
  <si>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</si>
  <si>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</si>
  <si>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</si>
  <si>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</si>
  <si>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</si>
  <si>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</si>
  <si>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</si>
  <si>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</si>
  <si>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</si>
  <si>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</si>
  <si>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</si>
  <si>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</si>
  <si>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</si>
  <si>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</si>
  <si>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</si>
  <si>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</si>
  <si>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</si>
  <si>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</si>
  <si>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</si>
  <si>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</si>
  <si>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</si>
  <si>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</si>
  <si>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</si>
  <si>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</si>
  <si>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</si>
  <si>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</si>
  <si>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</si>
  <si>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</si>
  <si>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</si>
  <si>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</si>
  <si>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</si>
  <si>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</si>
  <si>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</si>
  <si>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</si>
  <si>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</si>
  <si>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</si>
  <si>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</si>
  <si>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</si>
  <si>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</si>
  <si>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</si>
  <si>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</si>
  <si>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</si>
  <si>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</si>
  <si>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</si>
  <si>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</si>
  <si>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</si>
  <si>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</si>
  <si>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</si>
  <si>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</si>
  <si>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</si>
  <si>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</si>
  <si>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</si>
  <si>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</si>
  <si>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</si>
  <si>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</si>
  <si>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</si>
  <si>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</si>
  <si>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</si>
  <si>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</si>
  <si>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</si>
  <si>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</si>
  <si>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</si>
  <si>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</si>
  <si>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</si>
  <si>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</si>
  <si>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</si>
  <si>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</si>
  <si>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</si>
  <si>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</si>
  <si>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</si>
  <si>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</si>
  <si>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</si>
  <si>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</si>
  <si>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</si>
  <si>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</si>
  <si>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</si>
  <si>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</si>
  <si>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</si>
  <si>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</si>
  <si>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</si>
  <si>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</si>
  <si>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</si>
  <si>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</si>
  <si>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</si>
  <si>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</si>
  <si>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</si>
  <si>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</si>
  <si>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</si>
  <si>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</si>
  <si>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</si>
  <si>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</si>
  <si>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</si>
  <si>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</si>
  <si>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</si>
  <si>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</si>
  <si>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</si>
  <si>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</si>
  <si>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</si>
  <si>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</si>
  <si>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</si>
  <si>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</si>
  <si>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</si>
  <si>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</si>
  <si>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</si>
  <si>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</si>
  <si>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</si>
  <si>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</si>
  <si>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</si>
  <si>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</si>
  <si>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</si>
  <si>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</si>
  <si>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</si>
  <si>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</si>
  <si>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</si>
  <si>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</si>
  <si>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</si>
  <si>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</si>
  <si>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</si>
  <si>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</si>
  <si>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</si>
  <si>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</si>
  <si>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</si>
  <si>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</si>
  <si>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</si>
  <si>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</si>
  <si>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</si>
  <si>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</si>
  <si>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</si>
  <si>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</si>
  <si>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</si>
  <si>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</si>
  <si>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</si>
  <si>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</si>
  <si>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</si>
  <si>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</si>
  <si>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</si>
  <si>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</si>
  <si>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</si>
  <si>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</si>
  <si>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</si>
  <si>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</si>
  <si>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</si>
  <si>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</si>
  <si>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</si>
  <si>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</si>
  <si>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</si>
  <si>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</si>
  <si>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</si>
  <si>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</si>
  <si>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</si>
  <si>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</si>
  <si>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</si>
  <si>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</si>
  <si>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</si>
  <si>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</si>
  <si>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</si>
  <si>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</si>
  <si>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</si>
  <si>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</si>
  <si>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</si>
  <si>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</si>
  <si>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</si>
  <si>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</si>
  <si>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</si>
  <si>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</si>
  <si>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</si>
  <si>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</si>
  <si>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</si>
  <si>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</si>
  <si>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</si>
  <si>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</si>
  <si>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</si>
  <si>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</si>
  <si>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</si>
  <si>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</si>
  <si>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</si>
  <si>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</si>
  <si>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</si>
  <si>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</si>
  <si>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</si>
  <si>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</si>
  <si>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</si>
  <si>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</si>
  <si>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</si>
  <si>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</si>
  <si>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</si>
  <si>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</si>
  <si>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</si>
  <si>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</si>
  <si>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</si>
  <si>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</si>
  <si>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</si>
  <si>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</si>
  <si>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</si>
  <si>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</si>
  <si>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</si>
  <si>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</si>
  <si>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</si>
  <si>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</si>
  <si>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</si>
  <si>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</si>
  <si>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</si>
  <si>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</si>
  <si>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</si>
  <si>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</si>
  <si>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</si>
  <si>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</si>
  <si>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</si>
  <si>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</si>
  <si>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</si>
  <si>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</si>
  <si>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</si>
  <si>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</si>
  <si>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</si>
  <si>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</si>
  <si>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</si>
  <si>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</si>
  <si>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</si>
  <si>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</si>
  <si>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</si>
  <si>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</si>
  <si>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</si>
  <si>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</si>
  <si>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</si>
  <si>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</si>
  <si>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</si>
  <si>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</si>
  <si>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</si>
  <si>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</si>
  <si>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</si>
  <si>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</si>
  <si>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</si>
  <si>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</si>
  <si>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</si>
  <si>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</si>
  <si>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</si>
  <si>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</si>
  <si>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</si>
  <si>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</si>
  <si>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</si>
  <si>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</si>
  <si>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</si>
  <si>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</si>
  <si>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</si>
  <si>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</si>
  <si>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</si>
  <si>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</si>
  <si>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</si>
  <si>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</si>
  <si>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</si>
  <si>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</si>
  <si>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</si>
  <si>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</si>
  <si>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</si>
  <si>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</si>
  <si>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</si>
  <si>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</si>
  <si>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</si>
  <si>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</si>
  <si>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</si>
  <si>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</si>
  <si>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</si>
  <si>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</si>
  <si>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</si>
  <si>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</si>
  <si>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</si>
  <si>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</si>
  <si>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</si>
  <si>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</si>
  <si>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</si>
  <si>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</si>
  <si>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</si>
  <si>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</si>
  <si>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</si>
  <si>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</si>
  <si>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</si>
  <si>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</si>
  <si>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</si>
  <si>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</si>
  <si>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</si>
  <si>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</si>
  <si>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</si>
  <si>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</si>
  <si>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</si>
  <si>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</si>
  <si>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</si>
  <si>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</si>
  <si>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</si>
  <si>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</si>
  <si>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</si>
  <si>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</si>
  <si>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</si>
  <si>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</si>
  <si>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</si>
  <si>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</si>
  <si>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</si>
  <si>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</si>
  <si>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</si>
  <si>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</si>
  <si>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</si>
  <si>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</si>
  <si>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</si>
  <si>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</si>
  <si>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</si>
  <si>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</si>
  <si>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</si>
  <si>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</si>
  <si>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</si>
  <si>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</si>
  <si>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</si>
  <si>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</si>
  <si>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</si>
  <si>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</si>
  <si>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</si>
  <si>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</si>
  <si>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</si>
  <si>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</si>
  <si>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</si>
  <si>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</si>
  <si>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</si>
  <si>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</si>
  <si>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</si>
  <si>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</si>
  <si>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</si>
  <si>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</si>
  <si>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</si>
  <si>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</si>
  <si>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</si>
  <si>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</si>
  <si>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</si>
  <si>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</si>
  <si>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</si>
  <si>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</si>
  <si>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</si>
  <si>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</si>
  <si>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</si>
  <si>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</si>
  <si>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</si>
  <si>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</si>
  <si>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</si>
  <si>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</si>
  <si>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</si>
  <si>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</si>
  <si>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</si>
  <si>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</si>
  <si>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</si>
  <si>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</si>
  <si>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</si>
  <si>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</si>
  <si>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</si>
  <si>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</si>
  <si>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</si>
  <si>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</si>
  <si>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</si>
  <si>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</si>
  <si>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</si>
  <si>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</si>
  <si>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</si>
  <si>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</si>
  <si>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</si>
  <si>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</si>
  <si>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</si>
  <si>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</si>
  <si>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</si>
  <si>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</si>
  <si>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</si>
  <si>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</si>
  <si>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</si>
  <si>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</si>
  <si>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</si>
  <si>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</si>
  <si>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</si>
  <si>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</si>
  <si>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</si>
  <si>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</si>
  <si>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</si>
  <si>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</si>
  <si>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</si>
  <si>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</si>
  <si>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</si>
  <si>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</si>
  <si>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</si>
  <si>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</si>
  <si>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</si>
  <si>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</si>
  <si>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</si>
  <si>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</si>
  <si>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</si>
  <si>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</si>
  <si>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</si>
  <si>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</si>
  <si>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</si>
  <si>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</si>
  <si>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</si>
  <si>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</si>
  <si>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</si>
  <si>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</si>
  <si>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</si>
  <si>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</si>
  <si>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</si>
  <si>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</si>
  <si>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</si>
  <si>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</si>
  <si>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</si>
  <si>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</si>
  <si>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</si>
  <si>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</si>
  <si>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</si>
  <si>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</si>
  <si>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</si>
  <si>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</si>
  <si>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</si>
  <si>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</si>
  <si>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</si>
  <si>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</si>
  <si>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</si>
  <si>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</si>
  <si>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</si>
  <si>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</si>
  <si>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</si>
  <si>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</si>
  <si>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</si>
  <si>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</si>
  <si>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</si>
  <si>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</si>
  <si>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</si>
  <si>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</si>
  <si>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</si>
  <si>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</si>
  <si>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</si>
  <si>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</si>
  <si>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</si>
  <si>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</si>
  <si>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</si>
  <si>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</si>
  <si>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</si>
  <si>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</si>
  <si>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</si>
  <si>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</si>
  <si>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</si>
  <si>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</si>
  <si>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</si>
  <si>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</si>
  <si>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</si>
  <si>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</si>
  <si>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</si>
  <si>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</si>
  <si>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</si>
  <si>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</si>
  <si>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</si>
  <si>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</si>
  <si>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</si>
  <si>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</si>
  <si>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</si>
  <si>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</si>
  <si>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</si>
  <si>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</si>
  <si>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</si>
  <si>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</si>
  <si>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</si>
  <si>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</si>
  <si>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</si>
  <si>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</si>
  <si>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</si>
  <si>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</si>
  <si>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</si>
  <si>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</si>
  <si>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</si>
  <si>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</si>
  <si>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</si>
  <si>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</si>
  <si>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</si>
  <si>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</si>
  <si>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</si>
  <si>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</si>
  <si>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</si>
  <si>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</si>
  <si>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</si>
  <si>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</si>
  <si>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</si>
  <si>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</si>
  <si>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</si>
  <si>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</si>
  <si>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</si>
  <si>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</si>
  <si>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</si>
  <si>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</si>
  <si>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</si>
  <si>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</si>
  <si>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</si>
  <si>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</si>
  <si>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</si>
  <si>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</si>
  <si>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</si>
  <si>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</si>
  <si>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</si>
  <si>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</si>
  <si>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</si>
  <si>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</si>
  <si>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</si>
  <si>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</si>
  <si>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</si>
  <si>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</si>
  <si>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</si>
  <si>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</si>
  <si>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</si>
  <si>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</si>
  <si>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</si>
  <si>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</si>
  <si>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</si>
  <si>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</si>
  <si>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</si>
  <si>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</si>
  <si>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</si>
  <si>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</si>
  <si>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</si>
  <si>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</si>
  <si>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</si>
  <si>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</si>
  <si>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</si>
  <si>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</si>
  <si>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</si>
  <si>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</si>
  <si>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</si>
  <si>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</si>
  <si>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</si>
  <si>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</si>
  <si>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</si>
  <si>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</si>
  <si>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</si>
  <si>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</si>
  <si>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</si>
  <si>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</si>
  <si>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</si>
  <si>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</si>
  <si>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</si>
  <si>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</si>
  <si>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</si>
  <si>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</si>
  <si>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</si>
  <si>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</si>
  <si>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</si>
  <si>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</si>
  <si>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</si>
  <si>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</si>
  <si>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</si>
  <si>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</si>
  <si>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</si>
  <si>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</si>
  <si>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</si>
  <si>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</si>
  <si>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</si>
  <si>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</si>
  <si>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</si>
  <si>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</si>
  <si>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</si>
  <si>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</si>
  <si>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</si>
  <si>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</si>
  <si>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</si>
  <si>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</si>
  <si>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</si>
  <si>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</si>
  <si>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</si>
  <si>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</si>
  <si>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</si>
  <si>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</si>
  <si>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</si>
  <si>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</si>
  <si>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</si>
  <si>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</si>
  <si>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</si>
  <si>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</si>
  <si>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</si>
  <si>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</si>
  <si>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</si>
  <si>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</si>
  <si>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</si>
  <si>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</si>
  <si>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</si>
  <si>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</si>
  <si>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</si>
  <si>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</si>
  <si>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</si>
  <si>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</si>
  <si>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</si>
  <si>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</si>
  <si>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</si>
  <si>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</si>
  <si>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</si>
  <si>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</si>
  <si>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</si>
  <si>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</si>
  <si>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</si>
  <si>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</si>
  <si>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</si>
  <si>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</si>
  <si>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</si>
  <si>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</si>
  <si>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</si>
  <si>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</si>
  <si>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</si>
  <si>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</si>
  <si>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</si>
  <si>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</si>
  <si>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</si>
  <si>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</si>
  <si>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</si>
  <si>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</si>
  <si>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</si>
  <si>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</si>
  <si>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</si>
  <si>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</si>
  <si>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</si>
  <si>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</si>
  <si>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</si>
  <si>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</si>
  <si>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</si>
  <si>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</si>
  <si>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</si>
  <si>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</si>
  <si>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</si>
  <si>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</si>
  <si>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</si>
  <si>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</si>
  <si>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</si>
  <si>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</si>
  <si>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</si>
  <si>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</si>
  <si>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</si>
  <si>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</si>
  <si>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</si>
  <si>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</si>
  <si>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</si>
  <si>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</si>
  <si>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</si>
  <si>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</si>
  <si>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</si>
  <si>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</si>
  <si>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</si>
  <si>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</si>
  <si>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</si>
  <si>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</si>
  <si>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</si>
  <si>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</si>
  <si>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</si>
  <si>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</si>
  <si>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</si>
  <si>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</si>
  <si>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</si>
  <si>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</si>
  <si>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</si>
  <si>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</si>
  <si>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</si>
  <si>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</si>
  <si>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</si>
  <si>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</si>
  <si>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</si>
  <si>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</si>
  <si>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</si>
  <si>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</si>
  <si>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</si>
  <si>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</si>
  <si>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</si>
  <si>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</si>
  <si>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</si>
  <si>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</si>
  <si>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</si>
  <si>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</si>
  <si>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</si>
  <si>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</si>
  <si>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</si>
  <si>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</si>
  <si>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</si>
  <si>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</si>
  <si>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</si>
  <si>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</si>
  <si>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</si>
  <si>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</si>
  <si>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</si>
  <si>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</si>
  <si>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</si>
  <si>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</si>
  <si>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</si>
  <si>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</si>
  <si>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</si>
  <si>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</si>
  <si>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</si>
  <si>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</si>
  <si>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</si>
  <si>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</si>
  <si>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</si>
  <si>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</si>
  <si>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</si>
  <si>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</si>
  <si>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</si>
  <si>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</si>
  <si>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</si>
  <si>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</si>
  <si>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</si>
  <si>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</si>
  <si>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</si>
  <si>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</si>
  <si>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</si>
  <si>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</si>
  <si>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</si>
  <si>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</si>
  <si>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</si>
  <si>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</si>
  <si>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</si>
  <si>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</si>
  <si>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</si>
  <si>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</si>
  <si>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</si>
  <si>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</si>
  <si>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</si>
  <si>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</si>
  <si>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</si>
  <si>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</si>
  <si>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</si>
  <si>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</si>
  <si>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</si>
  <si>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</si>
  <si>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</si>
  <si>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</si>
  <si>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</si>
  <si>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</si>
  <si>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</si>
  <si>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</si>
  <si>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</si>
  <si>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</si>
  <si>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</si>
  <si>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</si>
  <si>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</si>
  <si>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</si>
  <si>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</si>
  <si>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</si>
  <si>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</si>
  <si>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</si>
  <si>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</si>
  <si>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</si>
  <si>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</si>
  <si>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</si>
  <si>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</si>
  <si>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</si>
  <si>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</si>
  <si>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</si>
  <si>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</si>
  <si>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</si>
  <si>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</si>
  <si>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</si>
  <si>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</si>
  <si>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</si>
  <si>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</si>
  <si>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</si>
  <si>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</si>
  <si>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</si>
  <si>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</si>
  <si>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</si>
  <si>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</si>
  <si>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</si>
  <si>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</si>
  <si>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</si>
  <si>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</si>
  <si>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</si>
  <si>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</si>
  <si>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</si>
  <si>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</si>
  <si>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</si>
  <si>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</si>
  <si>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</si>
  <si>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</si>
  <si>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</si>
  <si>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</si>
  <si>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</si>
  <si>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</si>
  <si>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</si>
  <si>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</si>
  <si>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</si>
  <si>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</si>
  <si>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</si>
  <si>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</si>
  <si>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</si>
  <si>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</si>
  <si>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</si>
  <si>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</si>
  <si>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</si>
  <si>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</si>
  <si>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</si>
  <si>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</si>
  <si>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</si>
  <si>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</si>
  <si>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</si>
  <si>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</si>
  <si>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</si>
  <si>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</si>
  <si>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</si>
  <si>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</si>
  <si>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</si>
  <si>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</si>
  <si>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</si>
  <si>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</si>
  <si>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</si>
  <si>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</si>
  <si>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</si>
  <si>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</si>
  <si>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</si>
  <si>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</si>
  <si>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</si>
  <si>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</si>
  <si>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</si>
  <si>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</si>
  <si>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</si>
  <si>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</si>
  <si>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</si>
  <si>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</si>
  <si>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</si>
  <si>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</si>
  <si>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</si>
  <si>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</si>
  <si>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</si>
  <si>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</si>
  <si>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</si>
  <si>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</si>
  <si>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</si>
  <si>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</si>
  <si>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</si>
  <si>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</si>
  <si>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</si>
  <si>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</si>
  <si>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</si>
  <si>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</si>
  <si>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</si>
  <si>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</si>
  <si>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</si>
  <si>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</si>
  <si>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</si>
  <si>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</si>
  <si>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</si>
  <si>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</si>
  <si>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</si>
  <si>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</si>
  <si>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</si>
  <si>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</si>
  <si>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</si>
  <si>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</si>
  <si>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</si>
  <si>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</si>
  <si>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</si>
  <si>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</si>
  <si>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</si>
  <si>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</si>
  <si>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</si>
  <si>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</si>
  <si>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</si>
  <si>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</si>
  <si>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</si>
  <si>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</si>
  <si>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</si>
  <si>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</si>
  <si>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</si>
  <si>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</si>
  <si>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</si>
  <si>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</si>
  <si>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</si>
  <si>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</si>
  <si>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</si>
  <si>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</si>
  <si>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</si>
  <si>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</si>
  <si>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</si>
  <si>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</si>
  <si>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</si>
  <si>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</si>
  <si>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</si>
  <si>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</si>
  <si>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</si>
  <si>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</si>
  <si>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</si>
  <si>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</si>
  <si>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</si>
  <si>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</si>
  <si>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</si>
  <si>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</si>
  <si>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</si>
  <si>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</si>
  <si>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</si>
  <si>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</si>
  <si>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</si>
  <si>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</si>
  <si>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</si>
  <si>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</si>
  <si>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</si>
  <si>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</si>
  <si>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</si>
  <si>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</si>
  <si>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</si>
  <si>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</si>
  <si>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</si>
  <si>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</si>
  <si>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</si>
  <si>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</si>
  <si>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</si>
  <si>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</si>
  <si>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</si>
  <si>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</si>
  <si>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</si>
  <si>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</si>
  <si>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</si>
  <si>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</si>
  <si>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</si>
  <si>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</si>
  <si>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</si>
  <si>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</si>
  <si>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</si>
  <si>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</si>
  <si>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</si>
  <si>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</si>
  <si>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</si>
  <si>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</si>
  <si>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</si>
  <si>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</si>
  <si>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</si>
  <si>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</si>
  <si>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</si>
  <si>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</si>
  <si>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</si>
  <si>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</si>
  <si>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</si>
  <si>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</si>
  <si>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</si>
  <si>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</si>
  <si>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</si>
  <si>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</si>
  <si>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</si>
  <si>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</si>
  <si>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</si>
  <si>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</si>
  <si>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</si>
  <si>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</si>
  <si>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</si>
  <si>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</si>
  <si>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</si>
  <si>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</si>
  <si>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</si>
  <si>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</si>
  <si>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</si>
  <si>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</si>
  <si>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</si>
  <si>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</si>
  <si>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</si>
  <si>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</si>
  <si>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</si>
  <si>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</si>
  <si>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</si>
  <si>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</si>
  <si>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</si>
  <si>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</si>
  <si>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</si>
  <si>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</si>
  <si>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</si>
  <si>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</si>
  <si>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</si>
  <si>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</si>
  <si>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</si>
  <si>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</si>
  <si>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</si>
  <si>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</si>
  <si>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</si>
  <si>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</si>
  <si>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</si>
  <si>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</si>
  <si>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</si>
  <si>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</si>
  <si>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</si>
  <si>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</si>
  <si>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</si>
  <si>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</si>
  <si>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</si>
  <si>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</si>
  <si>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</si>
  <si>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</si>
  <si>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</si>
  <si>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</si>
  <si>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</si>
  <si>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</si>
  <si>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</si>
  <si>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</si>
  <si>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</si>
  <si>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</si>
  <si>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</si>
  <si>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</si>
  <si>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</si>
  <si>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</si>
  <si>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</si>
  <si>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</si>
  <si>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</si>
  <si>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</si>
  <si>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</si>
  <si>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</si>
  <si>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</si>
  <si>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</si>
  <si>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</si>
  <si>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</si>
  <si>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</si>
  <si>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</si>
  <si>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</si>
  <si>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</si>
  <si>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</si>
  <si>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</si>
  <si>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</si>
  <si>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</si>
  <si>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</si>
  <si>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</si>
  <si>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</si>
  <si>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</si>
  <si>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</si>
  <si>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</si>
  <si>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</si>
  <si>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</si>
  <si>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</si>
  <si>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</si>
  <si>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</si>
  <si>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</si>
  <si>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</si>
  <si>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</si>
  <si>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</si>
  <si>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</si>
  <si>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</si>
  <si>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</si>
  <si>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</si>
  <si>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</si>
  <si>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</si>
  <si>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</si>
  <si>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</si>
  <si>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</si>
  <si>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</si>
  <si>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</si>
  <si>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</si>
  <si>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</si>
  <si>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</si>
  <si>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</si>
  <si>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</si>
  <si>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</si>
  <si>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</si>
  <si>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</si>
  <si>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</si>
  <si>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</si>
  <si>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</si>
  <si>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</si>
  <si>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</si>
  <si>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</si>
  <si>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</si>
  <si>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</si>
  <si>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</si>
  <si>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</si>
  <si>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</si>
  <si>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</si>
  <si>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</si>
  <si>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</si>
  <si>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</si>
  <si>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</si>
  <si>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</si>
  <si>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</si>
  <si>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</si>
  <si>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</si>
  <si>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</si>
  <si>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</si>
  <si>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</si>
  <si>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</si>
  <si>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</si>
  <si>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</si>
  <si>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</si>
  <si>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</si>
  <si>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</si>
  <si>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</si>
  <si>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</si>
  <si>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</si>
  <si>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</si>
  <si>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</si>
  <si>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</si>
  <si>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</si>
  <si>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</si>
  <si>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</si>
  <si>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</si>
  <si>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</si>
  <si>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</si>
  <si>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</si>
  <si>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</si>
  <si>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</si>
  <si>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</si>
  <si>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</si>
  <si>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</si>
  <si>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</si>
  <si>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</si>
  <si>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</si>
  <si>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</si>
  <si>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</si>
  <si>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</si>
  <si>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</si>
  <si>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</si>
  <si>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</si>
  <si>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</si>
  <si>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</si>
  <si>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</si>
  <si>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</si>
  <si>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</si>
  <si>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</si>
  <si>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</si>
  <si>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</si>
  <si>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</si>
  <si>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</si>
  <si>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</si>
  <si>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</si>
  <si>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</si>
  <si>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</si>
  <si>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</si>
  <si>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</si>
  <si>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</si>
  <si>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</si>
  <si>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</si>
  <si>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</si>
  <si>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</si>
  <si>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</si>
  <si>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</si>
  <si>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</si>
  <si>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</si>
  <si>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</si>
  <si>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</si>
  <si>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</si>
  <si>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</si>
  <si>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</si>
  <si>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</si>
  <si>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</si>
  <si>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</si>
  <si>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</si>
  <si>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</si>
  <si>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</si>
  <si>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</si>
  <si>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</si>
  <si>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</si>
  <si>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</si>
  <si>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</si>
  <si>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</si>
  <si>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</si>
  <si>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</si>
  <si>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</si>
  <si>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</si>
  <si>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</si>
  <si>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</si>
  <si>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</si>
  <si>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</si>
  <si>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</si>
  <si>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</si>
  <si>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</si>
  <si>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</si>
  <si>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</si>
  <si>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</si>
  <si>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</si>
  <si>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</si>
  <si>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</si>
  <si>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</si>
  <si>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</si>
  <si>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</si>
  <si>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</si>
  <si>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</si>
  <si>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</si>
  <si>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</si>
  <si>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</si>
  <si>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</si>
  <si>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</si>
  <si>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</si>
  <si>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</si>
  <si>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</si>
  <si>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</si>
  <si>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</si>
  <si>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</si>
  <si>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</si>
  <si>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</si>
  <si>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</si>
  <si>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</si>
  <si>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</si>
  <si>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</si>
  <si>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</si>
  <si>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</si>
  <si>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</si>
  <si>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</si>
  <si>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</si>
  <si>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</si>
  <si>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</si>
  <si>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</si>
  <si>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</si>
  <si>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</si>
  <si>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</si>
  <si>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</si>
  <si>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</si>
  <si>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</si>
  <si>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</si>
  <si>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</si>
  <si>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</si>
  <si>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</si>
  <si>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</si>
  <si>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</si>
  <si>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</si>
  <si>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</si>
  <si>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</si>
  <si>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</si>
  <si>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</si>
  <si>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</si>
  <si>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</si>
  <si>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</si>
  <si>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</si>
  <si>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</si>
  <si>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</si>
  <si>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</si>
  <si>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</si>
  <si>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</si>
  <si>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</si>
  <si>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</si>
  <si>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</si>
  <si>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</si>
  <si>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</si>
  <si>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</si>
  <si>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</si>
  <si>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</si>
  <si>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</si>
  <si>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</si>
  <si>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</si>
  <si>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</si>
  <si>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</si>
  <si>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</si>
  <si>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</si>
  <si>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</si>
  <si>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</si>
  <si>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</si>
  <si>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</si>
  <si>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</si>
  <si>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</si>
  <si>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</si>
  <si>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</si>
  <si>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</si>
  <si>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</si>
  <si>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</si>
  <si>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</si>
  <si>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</si>
  <si>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</si>
  <si>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</si>
  <si>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</si>
  <si>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</si>
  <si>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</si>
  <si>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</si>
  <si>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</si>
  <si>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</si>
  <si>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</si>
  <si>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</si>
  <si>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</si>
  <si>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</si>
  <si>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</si>
  <si>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</si>
  <si>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</si>
  <si>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</si>
  <si>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</si>
  <si>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</si>
  <si>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</si>
  <si>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</si>
  <si>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</si>
  <si>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</si>
  <si>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</si>
  <si>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</si>
  <si>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</si>
  <si>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</si>
  <si>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</si>
  <si>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</si>
  <si>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</si>
  <si>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</si>
  <si>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</si>
  <si>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</si>
  <si>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</si>
  <si>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</si>
  <si>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</si>
  <si>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</si>
  <si>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</si>
  <si>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</si>
  <si>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</si>
  <si>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</si>
  <si>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</si>
  <si>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</si>
  <si>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</si>
  <si>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</si>
  <si>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</si>
  <si>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</si>
  <si>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</si>
  <si>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</si>
  <si>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</si>
  <si>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</si>
  <si>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</si>
  <si>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</si>
  <si>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</si>
  <si>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</si>
  <si>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</si>
  <si>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</si>
  <si>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</si>
  <si>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</si>
  <si>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</si>
  <si>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</si>
  <si>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</si>
  <si>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</si>
  <si>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</si>
  <si>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</si>
  <si>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</si>
  <si>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</si>
  <si>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</si>
  <si>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</si>
  <si>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</si>
  <si>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</si>
  <si>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</si>
  <si>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</si>
  <si>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</si>
  <si>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</si>
  <si>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</si>
  <si>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</si>
  <si>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</si>
  <si>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</si>
  <si>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</si>
  <si>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</si>
  <si>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</si>
  <si>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</si>
  <si>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</si>
  <si>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</si>
  <si>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</si>
  <si>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</si>
  <si>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</si>
  <si>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</si>
  <si>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</si>
  <si>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</si>
  <si>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</si>
  <si>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</si>
  <si>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</si>
  <si>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</si>
  <si>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</si>
  <si>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</si>
  <si>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</si>
  <si>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</si>
  <si>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</si>
  <si>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</si>
  <si>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</si>
  <si>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</si>
  <si>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</si>
  <si>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</si>
  <si>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</si>
  <si>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</si>
  <si>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</si>
  <si>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</si>
  <si>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</si>
  <si>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</si>
  <si>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</si>
  <si>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</si>
  <si>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</si>
  <si>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</si>
  <si>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</si>
  <si>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</si>
  <si>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</si>
  <si>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</si>
  <si>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</si>
  <si>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</si>
  <si>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</si>
  <si>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</si>
  <si>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</si>
  <si>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</si>
  <si>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</si>
  <si>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</si>
  <si>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</si>
  <si>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</si>
  <si>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</si>
  <si>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</si>
  <si>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</si>
  <si>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</si>
  <si>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</si>
  <si>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</si>
  <si>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</si>
  <si>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</si>
  <si>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</si>
  <si>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</si>
  <si>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</si>
  <si>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</si>
  <si>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</si>
  <si>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</si>
  <si>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</si>
  <si>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</si>
  <si>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</si>
  <si>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</si>
  <si>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</si>
  <si>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</si>
  <si>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</si>
  <si>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</si>
  <si>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</si>
  <si>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</si>
  <si>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</si>
  <si>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</si>
  <si>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</si>
  <si>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</si>
  <si>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</si>
  <si>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</si>
  <si>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</si>
  <si>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</si>
  <si>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</si>
  <si>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</si>
  <si>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</si>
  <si>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</si>
  <si>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</si>
  <si>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</si>
  <si>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</si>
  <si>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</si>
  <si>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</si>
  <si>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</si>
  <si>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</si>
  <si>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</si>
  <si>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</si>
  <si>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</si>
  <si>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</si>
  <si>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</si>
  <si>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</si>
  <si>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</si>
  <si>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</si>
  <si>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</si>
  <si>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</si>
  <si>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</si>
  <si>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</si>
  <si>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</si>
  <si>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</si>
  <si>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</si>
  <si>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</si>
  <si>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</si>
  <si>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</si>
  <si>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</si>
  <si>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</si>
  <si>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</si>
  <si>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</si>
  <si>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</si>
  <si>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</si>
  <si>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</si>
  <si>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</si>
  <si>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</si>
  <si>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</si>
  <si>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</si>
  <si>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</si>
  <si>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</si>
  <si>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</si>
  <si>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</si>
  <si>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</si>
  <si>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</si>
  <si>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</si>
  <si>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</si>
  <si>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</si>
  <si>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</si>
  <si>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</si>
  <si>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</si>
  <si>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</si>
  <si>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</si>
  <si>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</si>
  <si>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</si>
  <si>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</si>
  <si>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</si>
  <si>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</si>
  <si>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</si>
  <si>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</si>
  <si>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</si>
  <si>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</si>
  <si>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</si>
  <si>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</si>
  <si>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</si>
  <si>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</si>
  <si>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</si>
  <si>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</si>
  <si>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</si>
  <si>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</si>
  <si>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</si>
  <si>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</si>
  <si>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</si>
  <si>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</si>
  <si>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</si>
  <si>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</si>
  <si>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</si>
  <si>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</si>
  <si>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</si>
  <si>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</si>
  <si>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</si>
  <si>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</si>
  <si>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</si>
  <si>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</si>
  <si>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</si>
  <si>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</si>
  <si>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</si>
  <si>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</si>
  <si>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</si>
  <si>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</si>
  <si>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</si>
  <si>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</si>
  <si>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</si>
  <si>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</si>
  <si>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</si>
  <si>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</si>
  <si>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</si>
  <si>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</si>
  <si>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</si>
  <si>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</si>
  <si>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</si>
  <si>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</si>
  <si>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</si>
  <si>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</si>
  <si>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</si>
  <si>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</si>
  <si>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</si>
  <si>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</si>
  <si>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</si>
  <si>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</si>
  <si>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</si>
  <si>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</si>
  <si>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</si>
  <si>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</si>
  <si>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</si>
  <si>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</si>
  <si>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</si>
  <si>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</si>
  <si>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</si>
  <si>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</si>
  <si>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</si>
  <si>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</si>
  <si>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</si>
  <si>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</si>
  <si>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</si>
  <si>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</si>
  <si>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</si>
  <si>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</si>
  <si>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</si>
  <si>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</si>
  <si>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</si>
  <si>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</si>
  <si>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</si>
  <si>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</si>
  <si>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</si>
  <si>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</si>
  <si>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</si>
  <si>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</si>
  <si>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</si>
  <si>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</si>
  <si>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</si>
  <si>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</si>
  <si>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</si>
  <si>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</si>
  <si>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</si>
  <si>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</si>
  <si>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</si>
  <si>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</si>
  <si>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</si>
  <si>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</si>
  <si>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</si>
  <si>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</si>
  <si>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</si>
  <si>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</si>
  <si>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</si>
  <si>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</si>
  <si>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</si>
  <si>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</si>
  <si>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</si>
  <si>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</si>
  <si>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</si>
  <si>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</si>
  <si>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</si>
  <si>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</si>
  <si>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</si>
  <si>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</si>
  <si>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</si>
  <si>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</si>
  <si>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</si>
  <si>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</si>
  <si>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</si>
  <si>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</si>
  <si>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</si>
  <si>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</si>
  <si>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</si>
  <si>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</si>
  <si>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</si>
  <si>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</si>
  <si>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</si>
  <si>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</si>
  <si>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</si>
  <si>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</si>
  <si>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</si>
  <si>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</si>
  <si>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</si>
  <si>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</si>
  <si>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</si>
  <si>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</si>
  <si>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</si>
  <si>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</si>
  <si>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</si>
  <si>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</si>
  <si>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</si>
  <si>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</si>
  <si>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</si>
  <si>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</si>
  <si>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</si>
  <si>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</si>
  <si>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</si>
  <si>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</si>
  <si>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</si>
  <si>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</si>
  <si>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</si>
  <si>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</si>
  <si>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</si>
  <si>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</si>
  <si>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</si>
  <si>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</si>
  <si>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</si>
  <si>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</si>
  <si>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</si>
  <si>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</si>
  <si>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</si>
  <si>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</si>
  <si>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</si>
  <si>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</si>
  <si>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</si>
  <si>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</si>
  <si>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</si>
  <si>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</si>
  <si>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</si>
  <si>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</si>
  <si>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</si>
  <si>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</si>
  <si>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</si>
  <si>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</si>
  <si>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</si>
  <si>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</si>
  <si>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</si>
  <si>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</si>
  <si>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</si>
  <si>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</si>
  <si>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</si>
  <si>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</si>
  <si>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</si>
  <si>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</si>
  <si>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</si>
  <si>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</si>
  <si>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</si>
  <si>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</si>
  <si>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</si>
  <si>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</si>
  <si>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</si>
  <si>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</si>
  <si>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</si>
  <si>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</si>
  <si>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</si>
  <si>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</si>
  <si>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</si>
  <si>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</si>
  <si>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</si>
  <si>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</si>
  <si>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</si>
  <si>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</si>
  <si>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</si>
  <si>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</si>
  <si>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</si>
  <si>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</si>
  <si>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</si>
  <si>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</si>
  <si>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</si>
  <si>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</si>
  <si>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</si>
  <si>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</si>
  <si>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</si>
  <si>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</si>
  <si>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</si>
  <si>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</si>
  <si>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</si>
  <si>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</si>
  <si>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</si>
  <si>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</si>
  <si>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</si>
  <si>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</si>
  <si>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</si>
  <si>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</si>
  <si>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</si>
  <si>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</si>
  <si>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</si>
  <si>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</si>
  <si>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</si>
  <si>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</si>
  <si>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</si>
  <si>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</si>
  <si>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</si>
  <si>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</si>
  <si>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</si>
  <si>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</si>
  <si>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</si>
  <si>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</si>
  <si>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</si>
  <si>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</si>
  <si>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</si>
  <si>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</si>
  <si>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</si>
  <si>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</si>
  <si>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</si>
  <si>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</si>
  <si>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</si>
  <si>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</si>
  <si>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</si>
  <si>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</si>
  <si>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</si>
  <si>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</si>
  <si>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</si>
  <si>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</si>
  <si>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</si>
  <si>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</si>
  <si>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</si>
  <si>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</si>
  <si>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</si>
  <si>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</si>
  <si>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</si>
  <si>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</si>
  <si>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</si>
  <si>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</si>
  <si>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</si>
  <si>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</si>
  <si>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</si>
  <si>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</si>
  <si>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</si>
  <si>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</si>
  <si>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</si>
  <si>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</si>
  <si>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</si>
  <si>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</si>
  <si>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</si>
  <si>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</si>
  <si>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</si>
  <si>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</si>
  <si>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</si>
  <si>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</si>
  <si>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</si>
  <si>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</si>
  <si>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</si>
  <si>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</si>
  <si>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</si>
  <si>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</si>
  <si>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</si>
  <si>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</si>
  <si>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</si>
  <si>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</si>
  <si>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</si>
  <si>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</si>
  <si>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</si>
  <si>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</si>
  <si>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</si>
  <si>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</si>
  <si>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</si>
  <si>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</si>
  <si>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</si>
  <si>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</si>
  <si>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</si>
  <si>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</si>
  <si>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</si>
  <si>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</si>
  <si>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</si>
  <si>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</si>
  <si>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</si>
  <si>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</si>
  <si>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</si>
  <si>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</si>
  <si>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</si>
  <si>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</si>
  <si>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</si>
  <si>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</si>
  <si>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</si>
  <si>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</si>
  <si>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</si>
  <si>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</si>
  <si>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</si>
  <si>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</si>
  <si>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</si>
  <si>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</si>
  <si>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</si>
  <si>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</si>
  <si>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</si>
  <si>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</si>
  <si>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</si>
  <si>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</si>
  <si>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</si>
  <si>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</si>
  <si>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</si>
  <si>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</si>
  <si>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</si>
  <si>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</si>
  <si>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</si>
  <si>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</si>
  <si>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</si>
  <si>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</si>
  <si>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</si>
  <si>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</si>
  <si>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</si>
  <si>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</si>
  <si>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</si>
  <si>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</si>
  <si>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</si>
  <si>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</si>
  <si>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</si>
  <si>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</si>
  <si>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</si>
  <si>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</si>
  <si>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</si>
  <si>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</si>
  <si>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</si>
  <si>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</si>
  <si>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</si>
  <si>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</si>
  <si>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</si>
  <si>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</si>
  <si>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</si>
  <si>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</si>
  <si>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</si>
  <si>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</si>
  <si>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</si>
  <si>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</si>
  <si>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</si>
  <si>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</si>
  <si>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</si>
  <si>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</si>
  <si>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</si>
  <si>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</si>
  <si>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</si>
  <si>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</si>
  <si>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</si>
  <si>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</si>
  <si>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</si>
  <si>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</si>
  <si>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</si>
  <si>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</si>
  <si>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</si>
  <si>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</si>
  <si>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</si>
  <si>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</si>
  <si>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</si>
  <si>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</si>
  <si>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</si>
  <si>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</si>
  <si>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</si>
  <si>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</si>
  <si>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</si>
  <si>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</si>
  <si>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</si>
  <si>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</si>
  <si>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</si>
  <si>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</si>
  <si>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</si>
  <si>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</si>
  <si>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</si>
  <si>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</si>
  <si>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</si>
  <si>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</si>
  <si>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</si>
  <si>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</si>
  <si>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</si>
  <si>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</si>
  <si>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</si>
  <si>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</si>
  <si>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</si>
  <si>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</si>
  <si>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</si>
  <si>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</si>
  <si>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</si>
  <si>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</si>
  <si>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</si>
  <si>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</si>
  <si>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</si>
  <si>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</si>
  <si>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</si>
  <si>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</si>
  <si>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</si>
  <si>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</si>
  <si>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</si>
  <si>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</si>
  <si>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</si>
  <si>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</si>
  <si>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</si>
  <si>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</si>
  <si>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</si>
  <si>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</si>
  <si>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</si>
  <si>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</si>
  <si>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</si>
  <si>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</si>
  <si>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</si>
  <si>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</si>
  <si>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</si>
  <si>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</si>
  <si>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</si>
  <si>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</si>
  <si>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</si>
  <si>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</si>
  <si>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</si>
  <si>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</si>
  <si>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</si>
  <si>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</si>
  <si>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</si>
  <si>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</si>
  <si>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</si>
  <si>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</si>
  <si>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</si>
  <si>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</si>
  <si>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</si>
  <si>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</si>
  <si>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</si>
  <si>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</si>
  <si>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</si>
  <si>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</si>
  <si>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</si>
  <si>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</si>
  <si>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</si>
  <si>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</si>
  <si>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</si>
  <si>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</si>
  <si>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</si>
  <si>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</si>
  <si>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</si>
  <si>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</si>
  <si>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</si>
  <si>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</si>
  <si>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</si>
  <si>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</si>
  <si>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</si>
  <si>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</si>
  <si>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</si>
  <si>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</si>
  <si>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</si>
  <si>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</si>
  <si>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</si>
  <si>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</si>
  <si>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</si>
  <si>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</si>
  <si>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</si>
  <si>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</si>
  <si>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</si>
  <si>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</si>
  <si>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</si>
  <si>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</si>
  <si>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</si>
  <si>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</si>
  <si>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</si>
  <si>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</si>
  <si>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</si>
  <si>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</si>
  <si>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</si>
  <si>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</si>
  <si>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</si>
  <si>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</si>
  <si>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</si>
  <si>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</si>
  <si>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</si>
  <si>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</si>
  <si>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</si>
  <si>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</si>
  <si>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</si>
  <si>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</si>
  <si>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</si>
  <si>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</si>
  <si>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</si>
  <si>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</si>
  <si>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</si>
  <si>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</si>
  <si>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</si>
  <si>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</si>
  <si>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</si>
  <si>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</si>
  <si>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</si>
  <si>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</si>
  <si>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</si>
  <si>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</si>
  <si>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</si>
  <si>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</si>
  <si>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</si>
  <si>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</si>
  <si>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</si>
  <si>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</si>
  <si>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</si>
  <si>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</si>
  <si>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</si>
  <si>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</si>
  <si>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</si>
  <si>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</si>
  <si>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</si>
  <si>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</si>
  <si>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</si>
  <si>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</si>
  <si>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</si>
  <si>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</si>
  <si>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</si>
  <si>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</si>
  <si>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</si>
  <si>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</si>
  <si>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</si>
  <si>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</si>
  <si>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</si>
  <si>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</si>
  <si>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</si>
  <si>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</si>
  <si>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</si>
  <si>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</si>
  <si>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</si>
  <si>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</si>
  <si>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</si>
  <si>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</si>
  <si>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</si>
  <si>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</si>
  <si>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</si>
  <si>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</si>
  <si>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</si>
  <si>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</si>
  <si>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</si>
  <si>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</si>
  <si>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</si>
  <si>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</si>
  <si>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</si>
  <si>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</si>
  <si>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</si>
  <si>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</si>
  <si>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</si>
  <si>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</si>
  <si>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</si>
  <si>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</si>
  <si>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</si>
  <si>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</si>
  <si>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</si>
  <si>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</si>
  <si>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</si>
  <si>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</si>
  <si>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</si>
  <si>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</si>
  <si>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</si>
  <si>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</si>
  <si>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</si>
  <si>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</si>
  <si>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</si>
  <si>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</si>
  <si>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</si>
  <si>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</si>
  <si>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</si>
  <si>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</si>
  <si>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</si>
  <si>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</si>
  <si>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</si>
  <si>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</si>
  <si>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</si>
  <si>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</si>
  <si>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</si>
  <si>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</si>
  <si>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</si>
  <si>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</si>
  <si>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</si>
  <si>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</si>
  <si>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</si>
  <si>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</si>
  <si>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</si>
  <si>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</si>
  <si>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</si>
  <si>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</si>
  <si>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</si>
  <si>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</si>
  <si>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</si>
  <si>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</si>
  <si>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</si>
  <si>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</si>
  <si>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</si>
  <si>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</si>
  <si>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</si>
  <si>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</si>
  <si>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</si>
  <si>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</si>
  <si>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</si>
  <si>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</si>
  <si>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</si>
  <si>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</si>
  <si>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</si>
  <si>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</si>
  <si>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</si>
  <si>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</si>
  <si>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</si>
  <si>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</si>
  <si>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</si>
  <si>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</si>
  <si>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</si>
  <si>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</si>
  <si>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</si>
  <si>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</si>
  <si>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</si>
  <si>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</si>
  <si>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</si>
  <si>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</si>
  <si>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</si>
  <si>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</si>
  <si>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</si>
  <si>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</si>
  <si>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</si>
  <si>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</si>
  <si>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</si>
  <si>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</si>
  <si>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</si>
  <si>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</si>
  <si>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</si>
  <si>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</si>
  <si>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</si>
  <si>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</si>
  <si>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</si>
  <si>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</si>
  <si>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</si>
  <si>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</si>
  <si>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</si>
  <si>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</si>
  <si>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</si>
  <si>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</si>
  <si>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</si>
  <si>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</si>
  <si>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</si>
  <si>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</si>
  <si>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</si>
  <si>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</si>
  <si>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</si>
  <si>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</si>
  <si>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</si>
  <si>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</si>
  <si>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</si>
  <si>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</si>
  <si>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</si>
  <si>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</si>
  <si>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</si>
  <si>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</si>
  <si>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</si>
  <si>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</si>
  <si>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</si>
  <si>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</si>
  <si>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</si>
  <si>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</si>
  <si>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</si>
  <si>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</si>
  <si>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</si>
  <si>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</si>
  <si>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</si>
  <si>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</si>
  <si>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</si>
  <si>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</si>
  <si>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</si>
  <si>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</si>
  <si>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</si>
  <si>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</si>
  <si>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</si>
  <si>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</si>
  <si>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</si>
  <si>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</si>
  <si>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</si>
  <si>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</si>
  <si>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</si>
  <si>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</si>
  <si>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</si>
  <si>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</si>
  <si>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</si>
  <si>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</si>
  <si>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</si>
  <si>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</si>
  <si>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</si>
  <si>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</si>
  <si>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</si>
  <si>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</si>
  <si>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</si>
  <si>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</si>
  <si>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</si>
  <si>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</si>
  <si>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</si>
  <si>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</si>
  <si>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</si>
  <si>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</si>
  <si>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</si>
  <si>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</si>
  <si>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</si>
  <si>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</si>
  <si>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</si>
  <si>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</si>
  <si>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</si>
  <si>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</si>
  <si>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</si>
  <si>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</si>
  <si>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</si>
  <si>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</si>
  <si>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</si>
  <si>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</si>
  <si>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</si>
  <si>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</si>
  <si>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</si>
  <si>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</si>
  <si>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</si>
  <si>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</si>
  <si>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</si>
  <si>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</si>
  <si>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</si>
  <si>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</si>
  <si>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</si>
  <si>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</si>
  <si>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</si>
  <si>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</si>
  <si>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</si>
  <si>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</si>
  <si>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</si>
  <si>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</si>
  <si>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</si>
  <si>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</si>
  <si>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</si>
  <si>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</si>
  <si>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</si>
  <si>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</si>
  <si>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</si>
  <si>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</si>
  <si>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</si>
  <si>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</si>
  <si>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</si>
  <si>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</si>
  <si>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</si>
  <si>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</si>
  <si>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</si>
  <si>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</si>
  <si>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</si>
  <si>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</si>
  <si>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</si>
  <si>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</si>
  <si>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</si>
  <si>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</si>
  <si>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</si>
  <si>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</si>
  <si>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</si>
  <si>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</si>
  <si>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</si>
  <si>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</si>
  <si>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</si>
  <si>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</si>
  <si>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</si>
  <si>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</si>
  <si>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</si>
  <si>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</si>
  <si>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</si>
  <si>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</si>
  <si>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</si>
  <si>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</si>
  <si>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</si>
  <si>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</si>
  <si>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</si>
  <si>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</si>
  <si>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</si>
  <si>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</si>
  <si>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</si>
  <si>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</si>
  <si>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</si>
  <si>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</si>
  <si>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</si>
  <si>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</si>
  <si>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</si>
  <si>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</si>
  <si>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</si>
  <si>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</si>
  <si>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</si>
  <si>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</si>
  <si>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</si>
  <si>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</si>
  <si>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</si>
  <si>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</si>
  <si>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</si>
  <si>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</si>
  <si>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</si>
  <si>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</si>
  <si>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</si>
  <si>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</si>
  <si>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</si>
  <si>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</si>
  <si>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</si>
  <si>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</si>
  <si>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</si>
  <si>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</si>
  <si>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</si>
  <si>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</si>
  <si>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</si>
  <si>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</si>
  <si>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</si>
  <si>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</si>
  <si>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</si>
  <si>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</si>
  <si>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</si>
  <si>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</si>
  <si>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</si>
  <si>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</si>
  <si>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</si>
  <si>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</si>
  <si>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</si>
  <si>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</si>
  <si>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</si>
  <si>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</si>
  <si>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</si>
  <si>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</si>
  <si>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</si>
  <si>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</si>
  <si>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</si>
  <si>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</si>
  <si>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</si>
  <si>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</si>
  <si>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</si>
  <si>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</si>
  <si>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</si>
  <si>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</si>
  <si>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</si>
  <si>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</si>
  <si>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</si>
  <si>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</si>
  <si>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</si>
  <si>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</si>
  <si>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</si>
  <si>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</si>
  <si>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</si>
  <si>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</si>
  <si>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</si>
  <si>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</si>
  <si>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</si>
  <si>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</si>
  <si>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</si>
  <si>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</si>
  <si>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</si>
  <si>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</si>
  <si>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</si>
  <si>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</si>
  <si>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</si>
  <si>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</si>
  <si>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</si>
  <si>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</si>
  <si>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</si>
  <si>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</si>
  <si>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</si>
  <si>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</si>
  <si>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</si>
  <si>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</si>
  <si>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</si>
  <si>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</si>
  <si>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</si>
  <si>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</si>
  <si>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</si>
  <si>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</si>
  <si>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</si>
  <si>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</si>
  <si>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</si>
  <si>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</si>
  <si>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</si>
  <si>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</si>
  <si>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</si>
  <si>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</si>
  <si>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</si>
  <si>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</si>
  <si>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</si>
  <si>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</si>
  <si>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</si>
  <si>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</si>
  <si>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</si>
  <si>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</si>
  <si>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</si>
  <si>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</si>
  <si>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</si>
  <si>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</si>
  <si>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</si>
  <si>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</si>
  <si>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</si>
  <si>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</si>
  <si>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</si>
  <si>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</si>
  <si>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</si>
  <si>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</si>
  <si>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</si>
  <si>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</si>
  <si>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</si>
  <si>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</si>
  <si>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</si>
  <si>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</si>
  <si>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</si>
  <si>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</si>
  <si>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</si>
  <si>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</si>
  <si>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</si>
  <si>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</si>
  <si>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</si>
  <si>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</si>
  <si>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</si>
  <si>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</si>
  <si>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</si>
  <si>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</si>
  <si>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</si>
  <si>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</si>
  <si>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</si>
  <si>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</si>
  <si>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</si>
  <si>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</si>
  <si>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</si>
  <si>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</si>
  <si>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</si>
  <si>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</si>
  <si>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</si>
  <si>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</si>
  <si>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</si>
  <si>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</si>
  <si>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</si>
  <si>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</si>
  <si>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</si>
  <si>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</si>
  <si>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</si>
  <si>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</si>
  <si>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</si>
  <si>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</si>
  <si>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</si>
  <si>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</si>
  <si>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</si>
  <si>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</si>
  <si>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</si>
  <si>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</si>
  <si>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</si>
  <si>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</si>
  <si>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</si>
  <si>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</si>
  <si>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</si>
  <si>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</si>
  <si>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</si>
  <si>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</si>
  <si>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</si>
  <si>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</si>
  <si>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</si>
  <si>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</si>
  <si>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</si>
  <si>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</si>
  <si>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</si>
  <si>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</si>
  <si>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</si>
  <si>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</si>
  <si>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</si>
  <si>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</si>
  <si>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</si>
  <si>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</si>
  <si>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</si>
  <si>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</si>
  <si>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</si>
  <si>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</si>
  <si>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</si>
  <si>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</si>
  <si>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</si>
  <si>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</si>
  <si>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</si>
  <si>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</si>
  <si>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</si>
  <si>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</si>
  <si>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</si>
  <si>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</si>
  <si>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</si>
  <si>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</si>
  <si>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</si>
  <si>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</si>
  <si>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</si>
  <si>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</si>
  <si>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</si>
  <si>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</si>
  <si>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</si>
  <si>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</si>
  <si>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</si>
  <si>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</si>
  <si>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</si>
  <si>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</si>
  <si>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</si>
  <si>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</si>
  <si>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</si>
  <si>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</si>
  <si>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</si>
  <si>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</si>
  <si>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</si>
  <si>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</si>
  <si>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</si>
  <si>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</si>
  <si>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</si>
  <si>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</si>
  <si>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</si>
  <si>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</si>
  <si>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</si>
  <si>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</si>
  <si>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</si>
  <si>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</si>
  <si>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</si>
  <si>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</si>
  <si>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</si>
  <si>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</si>
  <si>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</si>
  <si>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</si>
  <si>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</si>
  <si>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</si>
  <si>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</si>
  <si>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</si>
  <si>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</si>
  <si>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</si>
  <si>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</si>
  <si>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</si>
  <si>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</si>
  <si>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</si>
  <si>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</si>
  <si>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</si>
  <si>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</si>
  <si>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</si>
  <si>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</si>
  <si>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</si>
  <si>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</si>
  <si>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</si>
  <si>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</si>
  <si>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</si>
  <si>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</si>
  <si>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</si>
  <si>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</si>
  <si>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</si>
  <si>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</si>
  <si>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</si>
  <si>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</si>
  <si>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</si>
  <si>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</si>
  <si>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</si>
  <si>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</si>
  <si>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</si>
  <si>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</si>
  <si>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</si>
  <si>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</si>
  <si>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</si>
  <si>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</si>
  <si>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</si>
  <si>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</si>
  <si>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</si>
  <si>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</si>
  <si>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</si>
  <si>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</si>
  <si>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</si>
  <si>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</si>
  <si>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</si>
  <si>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</si>
  <si>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</si>
  <si>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</si>
  <si>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</si>
  <si>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</si>
  <si>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</si>
  <si>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</si>
  <si>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</si>
  <si>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</si>
  <si>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</si>
  <si>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</si>
  <si>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</si>
  <si>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</si>
  <si>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</si>
  <si>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</si>
  <si>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</si>
  <si>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</si>
  <si>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</si>
  <si>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</si>
  <si>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</si>
  <si>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</si>
  <si>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</si>
  <si>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</si>
  <si>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</si>
  <si>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</si>
  <si>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</si>
  <si>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</si>
  <si>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</si>
  <si>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</si>
  <si>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</si>
  <si>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</si>
  <si>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</si>
  <si>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</si>
  <si>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</si>
  <si>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</si>
  <si>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</si>
  <si>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</si>
  <si>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</si>
  <si>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</si>
  <si>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</si>
  <si>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</si>
  <si>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</si>
  <si>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</si>
  <si>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</si>
  <si>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</si>
  <si>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</si>
  <si>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</si>
  <si>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</si>
  <si>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</si>
  <si>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</si>
  <si>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</si>
  <si>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</si>
  <si>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</si>
  <si>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</si>
  <si>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</si>
  <si>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</si>
  <si>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</si>
  <si>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</si>
  <si>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</si>
  <si>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</si>
  <si>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</si>
  <si>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</si>
  <si>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</si>
  <si>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</si>
  <si>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</si>
  <si>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</si>
  <si>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</si>
  <si>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</si>
  <si>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</si>
  <si>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</si>
  <si>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</si>
  <si>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</si>
  <si>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</si>
  <si>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</si>
  <si>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</si>
  <si>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</si>
  <si>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</si>
  <si>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</si>
  <si>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</si>
  <si>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</si>
  <si>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</si>
  <si>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</si>
  <si>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</si>
  <si>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</si>
  <si>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</si>
  <si>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</si>
  <si>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</si>
  <si>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</si>
  <si>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</si>
  <si>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</si>
  <si>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</si>
  <si>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</si>
  <si>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</si>
  <si>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</si>
  <si>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</si>
  <si>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</si>
  <si>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</si>
  <si>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</si>
  <si>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</si>
  <si>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</si>
  <si>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</si>
  <si>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</si>
  <si>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</si>
  <si>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</si>
  <si>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</si>
  <si>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</si>
  <si>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</si>
  <si>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</si>
  <si>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</si>
  <si>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</si>
  <si>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</si>
  <si>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</si>
  <si>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</si>
  <si>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</si>
  <si>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</si>
  <si>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</si>
  <si>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</si>
  <si>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</si>
  <si>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</si>
  <si>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</si>
  <si>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</si>
  <si>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</si>
  <si>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</si>
  <si>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</si>
  <si>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</si>
  <si>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</si>
  <si>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</si>
  <si>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</si>
  <si>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</si>
  <si>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</si>
  <si>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</si>
  <si>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</si>
  <si>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</si>
  <si>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</si>
  <si>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</si>
  <si>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</si>
  <si>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</si>
  <si>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</si>
  <si>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</si>
  <si>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</si>
  <si>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</si>
  <si>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</si>
  <si>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</si>
  <si>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</si>
  <si>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</si>
  <si>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</si>
  <si>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</si>
  <si>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</si>
  <si>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</si>
  <si>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</si>
  <si>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</si>
  <si>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</si>
  <si>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</si>
  <si>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</si>
  <si>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</si>
  <si>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</si>
  <si>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</si>
  <si>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</si>
  <si>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</si>
  <si>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</si>
  <si>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</si>
  <si>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</si>
  <si>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</si>
  <si>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</si>
  <si>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</si>
  <si>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</si>
  <si>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</si>
  <si>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</si>
  <si>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</si>
  <si>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</si>
  <si>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</si>
  <si>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</si>
  <si>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</si>
  <si>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</si>
  <si>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</si>
  <si>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</si>
  <si>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</si>
  <si>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</si>
  <si>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</si>
  <si>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</si>
  <si>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</si>
  <si>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</si>
  <si>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</si>
  <si>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</si>
  <si>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</si>
  <si>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</si>
  <si>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</si>
  <si>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</si>
  <si>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</si>
  <si>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</si>
  <si>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</si>
  <si>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</si>
  <si>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</si>
  <si>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</si>
  <si>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</si>
  <si>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</si>
  <si>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</si>
  <si>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</si>
  <si>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</si>
  <si>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</si>
  <si>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</si>
  <si>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</si>
  <si>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</si>
  <si>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</si>
  <si>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</si>
  <si>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</si>
  <si>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</si>
  <si>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</si>
  <si>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</si>
  <si>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</si>
  <si>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</si>
  <si>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</si>
  <si>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</si>
  <si>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</si>
  <si>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</si>
  <si>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</si>
  <si>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</si>
  <si>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</si>
  <si>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</si>
  <si>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</si>
  <si>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</si>
  <si>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</si>
  <si>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</si>
  <si>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</si>
  <si>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</si>
  <si>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</si>
  <si>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</si>
  <si>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</si>
  <si>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</si>
  <si>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</si>
  <si>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</si>
  <si>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</si>
  <si>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</si>
  <si>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</si>
  <si>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</si>
  <si>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</si>
  <si>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</si>
  <si>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</si>
  <si>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</si>
  <si>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</si>
  <si>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</si>
  <si>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</si>
  <si>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</si>
  <si>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</si>
  <si>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</si>
  <si>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</si>
  <si>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</si>
  <si>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</si>
  <si>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</si>
  <si>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</si>
  <si>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</si>
  <si>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</si>
  <si>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</si>
  <si>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</si>
  <si>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</si>
  <si>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</si>
  <si>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</si>
  <si>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</si>
  <si>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</si>
  <si>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</si>
  <si>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</si>
  <si>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</si>
  <si>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</si>
  <si>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</si>
  <si>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</si>
  <si>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</si>
  <si>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</si>
  <si>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</si>
  <si>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</si>
  <si>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</si>
  <si>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</si>
  <si>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</si>
  <si>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</si>
  <si>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</si>
  <si>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</si>
  <si>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</si>
  <si>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</si>
  <si>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</si>
  <si>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</si>
  <si>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</si>
  <si>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</si>
  <si>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</si>
  <si>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</si>
  <si>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</si>
  <si>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</si>
  <si>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</si>
  <si>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</si>
  <si>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</si>
  <si>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</si>
  <si>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</si>
  <si>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</si>
  <si>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</si>
  <si>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</si>
  <si>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</si>
  <si>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</si>
  <si>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</si>
  <si>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</si>
  <si>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</si>
  <si>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</si>
  <si>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</si>
  <si>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</si>
  <si>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</si>
  <si>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</si>
  <si>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</si>
  <si>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</si>
  <si>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</si>
  <si>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</si>
  <si>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</si>
  <si>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</si>
  <si>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</si>
  <si>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</si>
  <si>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</si>
  <si>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</si>
  <si>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</si>
  <si>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</si>
  <si>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</si>
  <si>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</si>
  <si>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</si>
  <si>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</si>
  <si>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</si>
  <si>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</si>
  <si>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</si>
  <si>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</si>
  <si>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</si>
  <si>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</si>
  <si>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</si>
  <si>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</si>
  <si>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</si>
  <si>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</si>
  <si>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</si>
  <si>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</si>
  <si>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</si>
  <si>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</si>
  <si>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</si>
  <si>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</si>
  <si>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</si>
  <si>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</si>
  <si>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</si>
  <si>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</si>
  <si>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</si>
  <si>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</si>
  <si>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</si>
  <si>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</si>
  <si>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</si>
  <si>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</si>
  <si>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</si>
  <si>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</si>
  <si>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</si>
  <si>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</si>
  <si>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</si>
  <si>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</si>
  <si>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</si>
  <si>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</si>
  <si>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</si>
  <si>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</si>
  <si>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</si>
  <si>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</si>
  <si>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</si>
  <si>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</si>
  <si>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</si>
  <si>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</si>
  <si>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</si>
  <si>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</si>
  <si>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</si>
  <si>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</si>
  <si>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</si>
  <si>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</si>
  <si>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</si>
  <si>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</si>
  <si>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</si>
  <si>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</si>
  <si>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</si>
  <si>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</si>
  <si>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</si>
  <si>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</si>
  <si>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</si>
  <si>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</si>
  <si>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</si>
  <si>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</si>
  <si>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</si>
  <si>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</si>
  <si>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</si>
  <si>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</si>
  <si>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</si>
  <si>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</si>
  <si>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</si>
  <si>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</si>
  <si>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</si>
  <si>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</si>
  <si>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</si>
  <si>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</si>
  <si>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</si>
  <si>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</si>
  <si>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</si>
  <si>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</si>
  <si>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</si>
  <si>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</si>
  <si>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</si>
  <si>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</si>
  <si>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</si>
  <si>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</si>
  <si>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</si>
  <si>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</si>
  <si>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</si>
  <si>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</si>
  <si>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</si>
  <si>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</si>
  <si>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</si>
  <si>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</si>
  <si>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</si>
  <si>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</si>
  <si>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</si>
  <si>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</si>
  <si>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</si>
  <si>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</si>
  <si>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</si>
  <si>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</si>
  <si>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</si>
  <si>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</si>
  <si>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</si>
  <si>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</si>
  <si>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</si>
  <si>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</si>
  <si>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</si>
  <si>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</si>
  <si>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</si>
  <si>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</si>
  <si>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</si>
  <si>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</si>
  <si>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</si>
  <si>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</si>
  <si>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</si>
  <si>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</si>
  <si>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</si>
  <si>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</si>
  <si>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</si>
  <si>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</si>
  <si>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</si>
  <si>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</si>
  <si>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</si>
  <si>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</si>
  <si>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</si>
  <si>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</si>
  <si>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</si>
  <si>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</si>
  <si>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</si>
  <si>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</si>
  <si>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</si>
  <si>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</si>
  <si>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</si>
  <si>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</si>
  <si>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</si>
  <si>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</si>
  <si>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</si>
  <si>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</si>
  <si>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</si>
  <si>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</si>
  <si>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</si>
  <si>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</si>
  <si>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</si>
  <si>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</si>
  <si>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</si>
  <si>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</si>
  <si>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</si>
  <si>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</si>
  <si>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</si>
  <si>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</si>
  <si>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</si>
  <si>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</si>
  <si>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</si>
  <si>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</si>
  <si>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</si>
  <si>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</si>
  <si>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</si>
  <si>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</si>
  <si>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</si>
  <si>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</si>
  <si>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</si>
  <si>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</si>
  <si>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</si>
  <si>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</si>
  <si>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</si>
  <si>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</si>
  <si>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</si>
  <si>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</si>
  <si>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</si>
  <si>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</si>
  <si>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</si>
  <si>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</si>
  <si>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</si>
  <si>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</si>
  <si>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</si>
  <si>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</si>
  <si>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</si>
  <si>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</si>
  <si>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</si>
  <si>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</si>
  <si>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</si>
  <si>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</si>
  <si>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</si>
  <si>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</si>
  <si>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</si>
  <si>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</si>
  <si>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</si>
  <si>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</si>
  <si>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</si>
  <si>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</si>
  <si>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</si>
  <si>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</si>
  <si>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</si>
  <si>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</si>
  <si>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</si>
  <si>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</si>
  <si>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</si>
  <si>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</si>
  <si>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</si>
  <si>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</si>
  <si>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</si>
  <si>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</si>
  <si>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</si>
  <si>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</si>
  <si>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</si>
  <si>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</si>
  <si>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</si>
  <si>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</si>
  <si>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</si>
  <si>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</si>
  <si>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</si>
  <si>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</si>
  <si>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</si>
  <si>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</si>
  <si>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</si>
  <si>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</si>
  <si>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</si>
  <si>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</si>
  <si>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</si>
  <si>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</si>
  <si>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</si>
  <si>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</si>
  <si>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</si>
  <si>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</si>
  <si>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</si>
  <si>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</si>
  <si>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</si>
  <si>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</si>
  <si>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</si>
  <si>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</si>
  <si>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</si>
  <si>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</si>
  <si>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</si>
  <si>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</si>
  <si>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</si>
  <si>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</si>
  <si>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</si>
  <si>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</si>
  <si>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</si>
  <si>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</si>
  <si>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</si>
  <si>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</si>
  <si>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</si>
  <si>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</si>
  <si>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</si>
  <si>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</si>
  <si>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</si>
  <si>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</si>
  <si>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</si>
  <si>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</si>
  <si>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</si>
  <si>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</si>
  <si>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</si>
  <si>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</si>
  <si>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</si>
  <si>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</si>
  <si>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</si>
  <si>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</si>
  <si>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</si>
  <si>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</si>
  <si>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</si>
  <si>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</si>
  <si>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</si>
  <si>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</si>
  <si>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</si>
  <si>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</si>
  <si>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</si>
  <si>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</si>
  <si>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</si>
  <si>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</si>
  <si>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</si>
  <si>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</si>
  <si>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</si>
  <si>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</si>
  <si>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</si>
  <si>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</si>
  <si>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</si>
  <si>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</si>
  <si>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</si>
  <si>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</si>
  <si>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</si>
  <si>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</si>
  <si>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</si>
  <si>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</si>
  <si>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</si>
  <si>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</si>
  <si>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</si>
  <si>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</si>
  <si>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</si>
  <si>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</si>
  <si>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</si>
  <si>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</si>
  <si>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</si>
  <si>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</si>
  <si>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</si>
  <si>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</si>
  <si>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</si>
  <si>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</si>
  <si>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</si>
  <si>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</si>
  <si>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</si>
  <si>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</si>
  <si>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</si>
  <si>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</si>
  <si>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</si>
  <si>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</si>
  <si>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</si>
  <si>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</si>
  <si>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</si>
  <si>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</si>
  <si>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</si>
  <si>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</si>
  <si>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</si>
  <si>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</si>
  <si>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</si>
  <si>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</si>
  <si>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</si>
  <si>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</si>
  <si>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</si>
  <si>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</si>
  <si>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</si>
  <si>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</si>
  <si>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</si>
  <si>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</si>
  <si>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</si>
  <si>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</si>
  <si>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</si>
  <si>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</si>
  <si>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</si>
  <si>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</si>
  <si>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</si>
  <si>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</si>
  <si>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</si>
  <si>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</si>
  <si>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</si>
  <si>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</si>
  <si>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</si>
  <si>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</si>
  <si>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</si>
  <si>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</si>
  <si>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</si>
  <si>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</si>
  <si>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</si>
  <si>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</si>
  <si>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</si>
  <si>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</si>
  <si>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</si>
  <si>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</si>
  <si>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</si>
  <si>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</si>
  <si>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</si>
  <si>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</si>
  <si>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</si>
  <si>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</si>
  <si>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</si>
  <si>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</si>
  <si>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</si>
  <si>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</si>
  <si>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</si>
  <si>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</si>
  <si>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</si>
  <si>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</si>
  <si>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</si>
  <si>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</si>
  <si>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</si>
  <si>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</si>
  <si>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</si>
  <si>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</si>
  <si>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</si>
  <si>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</si>
  <si>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</si>
  <si>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</si>
  <si>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</si>
  <si>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</si>
  <si>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</si>
  <si>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</si>
  <si>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</si>
  <si>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</si>
  <si>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</si>
  <si>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</si>
  <si>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</si>
  <si>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</si>
  <si>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</si>
  <si>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</si>
  <si>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</si>
  <si>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</si>
  <si>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</si>
  <si>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</si>
  <si>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</si>
  <si>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</si>
  <si>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</si>
  <si>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</si>
  <si>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</si>
  <si>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</si>
  <si>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</si>
  <si>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</si>
  <si>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</si>
  <si>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</si>
  <si>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</si>
  <si>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</si>
  <si>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</si>
  <si>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</si>
  <si>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</si>
  <si>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</si>
  <si>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</si>
  <si>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</si>
  <si>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</si>
  <si>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</si>
  <si>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</si>
  <si>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</si>
  <si>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</si>
  <si>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</si>
  <si>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</si>
  <si>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</si>
  <si>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</si>
  <si>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</si>
  <si>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</si>
  <si>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</si>
  <si>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</si>
  <si>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</si>
  <si>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</si>
  <si>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</si>
  <si>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</si>
  <si>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</si>
  <si>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</si>
  <si>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</si>
  <si>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</si>
  <si>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</si>
  <si>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</si>
  <si>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</si>
  <si>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</si>
  <si>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</si>
  <si>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</si>
  <si>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</si>
  <si>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</si>
  <si>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</si>
  <si>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</si>
  <si>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</si>
  <si>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</si>
  <si>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</si>
  <si>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</si>
  <si>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</si>
  <si>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</si>
  <si>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</si>
  <si>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</si>
  <si>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</si>
  <si>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</si>
  <si>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</si>
  <si>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</si>
  <si>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</si>
  <si>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</si>
  <si>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</si>
  <si>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</si>
  <si>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</si>
  <si>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</si>
  <si>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</si>
  <si>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</si>
  <si>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</si>
  <si>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</si>
  <si>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</si>
  <si>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</si>
  <si>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</si>
  <si>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</si>
  <si>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</si>
  <si>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</si>
  <si>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</si>
  <si>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</si>
  <si>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</si>
  <si>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</si>
  <si>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</si>
  <si>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</si>
  <si>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</si>
  <si>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</si>
  <si>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</si>
  <si>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</si>
  <si>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</si>
  <si>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</si>
  <si>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</si>
  <si>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</si>
  <si>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</si>
  <si>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</si>
  <si>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</si>
  <si>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</si>
  <si>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</si>
  <si>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</si>
  <si>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</si>
  <si>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</si>
  <si>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</si>
  <si>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</si>
  <si>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</si>
  <si>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</si>
  <si>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</si>
  <si>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</si>
  <si>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</si>
  <si>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</si>
  <si>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</si>
  <si>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</si>
  <si>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</si>
  <si>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</si>
  <si>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</si>
  <si>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</si>
  <si>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</si>
  <si>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</si>
  <si>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</si>
  <si>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</si>
  <si>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</si>
  <si>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</si>
  <si>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</si>
  <si>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</si>
  <si>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</si>
  <si>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</si>
  <si>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</si>
  <si>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</si>
  <si>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</si>
  <si>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</si>
  <si>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</si>
  <si>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</si>
  <si>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</si>
  <si>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</si>
  <si>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</si>
  <si>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</si>
  <si>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</si>
  <si>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</si>
  <si>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</si>
  <si>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</si>
  <si>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</si>
  <si>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</si>
  <si>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</si>
  <si>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</si>
  <si>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</si>
  <si>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</si>
  <si>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</si>
  <si>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</si>
  <si>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</si>
  <si>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</si>
  <si>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</si>
  <si>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</si>
  <si>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</si>
  <si>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</si>
  <si>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</si>
  <si>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</si>
  <si>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</si>
  <si>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</si>
  <si>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</si>
  <si>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</si>
  <si>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</si>
  <si>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</si>
  <si>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</si>
  <si>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</si>
  <si>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</si>
  <si>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</si>
  <si>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</si>
  <si>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</si>
  <si>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</si>
  <si>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</si>
  <si>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</si>
  <si>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</si>
  <si>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</si>
  <si>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</si>
  <si>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</si>
  <si>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</si>
  <si>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</si>
  <si>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</si>
  <si>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</si>
  <si>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</si>
  <si>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</si>
  <si>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</si>
  <si>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</si>
  <si>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</si>
  <si>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</si>
  <si>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</si>
  <si>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</si>
  <si>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</si>
  <si>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</si>
  <si>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</si>
  <si>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</si>
  <si>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</si>
  <si>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</si>
  <si>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</si>
  <si>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</si>
  <si>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</si>
  <si>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</si>
  <si>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</si>
  <si>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</si>
  <si>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</si>
  <si>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</si>
  <si>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</si>
  <si>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</si>
  <si>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</si>
  <si>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</si>
  <si>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</si>
  <si>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</si>
  <si>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</si>
  <si>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</si>
  <si>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</si>
  <si>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</si>
  <si>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</si>
  <si>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</si>
  <si>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</si>
  <si>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</si>
  <si>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</si>
  <si>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</si>
  <si>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</si>
  <si>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</si>
  <si>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</si>
  <si>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</si>
  <si>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</si>
  <si>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</si>
  <si>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</si>
  <si>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</si>
  <si>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</si>
  <si>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</si>
  <si>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</si>
  <si>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</si>
  <si>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</si>
  <si>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</si>
  <si>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</si>
  <si>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</si>
  <si>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</si>
  <si>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</si>
  <si>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</si>
  <si>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</si>
  <si>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</si>
  <si>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</si>
  <si>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</si>
  <si>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</si>
  <si>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</si>
  <si>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</si>
  <si>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</si>
  <si>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</si>
  <si>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</si>
  <si>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</si>
  <si>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</si>
  <si>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</si>
  <si>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</si>
  <si>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</si>
  <si>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</si>
  <si>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</si>
  <si>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</si>
  <si>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</si>
  <si>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</si>
  <si>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</si>
  <si>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</si>
  <si>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</si>
  <si>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</si>
  <si>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</si>
  <si>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</si>
  <si>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</si>
  <si>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</si>
  <si>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</si>
  <si>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</si>
  <si>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</si>
  <si>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</si>
  <si>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</si>
  <si>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</si>
  <si>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</si>
  <si>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</si>
  <si>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</si>
  <si>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</si>
  <si>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</si>
  <si>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</si>
  <si>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</si>
  <si>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</si>
  <si>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</si>
  <si>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</si>
  <si>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</si>
  <si>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</si>
  <si>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</si>
  <si>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</si>
  <si>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</si>
  <si>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</si>
  <si>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</si>
  <si>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</si>
  <si>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</si>
  <si>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</si>
  <si>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</si>
  <si>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</si>
  <si>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</si>
  <si>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</si>
  <si>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</si>
  <si>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</si>
  <si>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</si>
  <si>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</si>
  <si>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</si>
  <si>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</si>
  <si>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</si>
  <si>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</si>
  <si>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</si>
  <si>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</si>
  <si>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</si>
  <si>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</si>
  <si>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</si>
  <si>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</si>
  <si>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</si>
  <si>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</si>
  <si>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</si>
  <si>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</si>
  <si>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</si>
  <si>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</si>
  <si>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</si>
  <si>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</si>
  <si>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</si>
  <si>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</si>
  <si>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</si>
  <si>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</si>
  <si>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</si>
  <si>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</si>
  <si>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</si>
  <si>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</si>
  <si>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</si>
  <si>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</si>
  <si>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</si>
  <si>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</si>
  <si>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</si>
  <si>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</si>
  <si>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</si>
  <si>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</si>
  <si>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</si>
  <si>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</si>
  <si>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</si>
  <si>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</si>
  <si>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</si>
  <si>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</si>
  <si>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</si>
  <si>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</si>
  <si>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</si>
  <si>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</si>
  <si>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</si>
  <si>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</si>
  <si>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</si>
  <si>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</si>
  <si>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</si>
  <si>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</si>
  <si>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</si>
  <si>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</si>
  <si>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</si>
  <si>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</si>
  <si>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</si>
  <si>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</si>
  <si>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</si>
  <si>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</si>
  <si>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</si>
  <si>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</si>
  <si>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</si>
  <si>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</si>
  <si>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</si>
  <si>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</si>
  <si>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</si>
  <si>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</si>
  <si>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</si>
  <si>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</si>
  <si>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</si>
  <si>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</si>
  <si>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</si>
  <si>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</si>
  <si>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</si>
  <si>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</si>
  <si>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</si>
  <si>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</si>
  <si>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</si>
  <si>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</si>
  <si>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</si>
  <si>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</si>
  <si>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</si>
  <si>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</si>
  <si>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</si>
  <si>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</si>
  <si>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</si>
  <si>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</si>
  <si>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</si>
  <si>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</si>
  <si>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</si>
  <si>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</si>
  <si>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</si>
  <si>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</si>
  <si>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</si>
  <si>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</si>
  <si>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</si>
  <si>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</si>
  <si>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</si>
  <si>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</si>
  <si>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</si>
  <si>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</si>
  <si>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</si>
  <si>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</si>
  <si>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</si>
  <si>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</si>
  <si>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</si>
  <si>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</si>
  <si>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</si>
  <si>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</si>
  <si>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</si>
  <si>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</si>
  <si>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</si>
  <si>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</si>
  <si>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</si>
  <si>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</si>
  <si>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</si>
  <si>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</si>
  <si>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</si>
  <si>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</si>
  <si>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</si>
  <si>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</si>
  <si>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</si>
  <si>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</si>
  <si>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</si>
  <si>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</si>
  <si>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</si>
  <si>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</si>
  <si>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</si>
  <si>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</si>
  <si>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</si>
  <si>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</si>
  <si>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</si>
  <si>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</si>
  <si>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</si>
  <si>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</si>
  <si>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</si>
  <si>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</si>
  <si>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</si>
  <si>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</si>
  <si>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</si>
  <si>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</si>
  <si>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</si>
  <si>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</si>
  <si>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</si>
  <si>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</si>
  <si>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</si>
  <si>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</si>
  <si>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</si>
  <si>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</si>
  <si>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</si>
  <si>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</si>
  <si>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</si>
  <si>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</si>
  <si>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</si>
  <si>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</si>
  <si>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</si>
  <si>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</si>
  <si>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</si>
  <si>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</si>
  <si>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</si>
  <si>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</si>
  <si>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</si>
  <si>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</si>
  <si>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</si>
  <si>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</si>
  <si>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</si>
  <si>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</si>
  <si>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</si>
  <si>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</si>
  <si>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</si>
  <si>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</si>
  <si>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</si>
  <si>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</si>
  <si>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</si>
  <si>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</si>
  <si>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</si>
  <si>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</si>
  <si>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</si>
  <si>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</si>
  <si>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</si>
  <si>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</si>
  <si>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</si>
  <si>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</si>
  <si>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</si>
  <si>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</si>
  <si>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</si>
  <si>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</si>
  <si>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</si>
  <si>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</si>
  <si>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</si>
  <si>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</si>
  <si>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</si>
  <si>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</si>
  <si>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</si>
  <si>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</si>
  <si>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</si>
  <si>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</si>
  <si>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</si>
  <si>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</si>
  <si>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</si>
  <si>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</si>
  <si>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</si>
  <si>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</si>
  <si>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</si>
  <si>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</si>
  <si>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</si>
  <si>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</si>
  <si>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</si>
  <si>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</si>
  <si>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</si>
  <si>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</si>
  <si>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</si>
  <si>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</si>
  <si>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</si>
  <si>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</si>
  <si>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</si>
  <si>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</si>
  <si>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</si>
  <si>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</si>
  <si>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</si>
  <si>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</si>
  <si>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</si>
  <si>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</si>
  <si>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</si>
  <si>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</si>
  <si>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</si>
  <si>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</si>
  <si>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</si>
  <si>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</si>
  <si>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</si>
  <si>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</si>
  <si>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</si>
  <si>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</si>
  <si>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</si>
  <si>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</si>
  <si>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</si>
  <si>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</si>
  <si>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</si>
  <si>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</si>
  <si>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</si>
  <si>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</si>
  <si>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</si>
  <si>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</si>
  <si>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</si>
  <si>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</si>
  <si>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</si>
  <si>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</si>
  <si>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</si>
  <si>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</si>
  <si>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</si>
  <si>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</si>
  <si>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</si>
  <si>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</si>
  <si>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</si>
  <si>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</si>
  <si>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</si>
  <si>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</si>
  <si>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</si>
  <si>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</si>
  <si>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</si>
  <si>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</si>
  <si>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</si>
  <si>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</si>
  <si>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</si>
  <si>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</si>
  <si>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</si>
  <si>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</si>
  <si>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</si>
  <si>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</si>
  <si>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</si>
  <si>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</si>
  <si>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</si>
  <si>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</si>
  <si>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</si>
  <si>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</si>
  <si>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</si>
  <si>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</si>
  <si>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</si>
  <si>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</si>
  <si>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</si>
  <si>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</si>
  <si>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</si>
  <si>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</si>
  <si>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</si>
  <si>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</si>
  <si>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</si>
  <si>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</si>
  <si>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</si>
  <si>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</si>
  <si>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</si>
  <si>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</si>
  <si>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</si>
  <si>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</si>
  <si>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</si>
  <si>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</si>
  <si>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</si>
  <si>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</si>
  <si>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</si>
  <si>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</si>
  <si>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</si>
  <si>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</si>
  <si>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</si>
  <si>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</si>
  <si>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</si>
  <si>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</si>
  <si>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</si>
  <si>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</si>
  <si>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</si>
  <si>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</si>
  <si>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</si>
  <si>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</si>
  <si>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</si>
  <si>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</si>
  <si>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</si>
  <si>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</si>
  <si>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</si>
  <si>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</si>
  <si>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</si>
  <si>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</si>
  <si>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</si>
  <si>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</si>
  <si>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</si>
  <si>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</si>
  <si>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</si>
  <si>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</si>
  <si>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</si>
  <si>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</si>
  <si>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</si>
  <si>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</si>
  <si>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</si>
  <si>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</si>
  <si>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</si>
  <si>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</si>
  <si>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</si>
  <si>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</si>
  <si>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</si>
  <si>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</si>
  <si>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</si>
  <si>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</si>
  <si>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</si>
  <si>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</si>
  <si>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</si>
  <si>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</si>
  <si>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</si>
  <si>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</si>
  <si>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</si>
  <si>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</si>
  <si>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</si>
  <si>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</si>
  <si>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</si>
  <si>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</si>
  <si>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</si>
  <si>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</si>
  <si>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</si>
  <si>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</si>
  <si>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</si>
  <si>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</si>
  <si>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</si>
  <si>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</si>
  <si>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</si>
  <si>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</si>
  <si>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</si>
  <si>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</si>
  <si>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</si>
  <si>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</si>
  <si>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</si>
  <si>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</si>
  <si>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</si>
  <si>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</si>
  <si>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</si>
  <si>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</si>
  <si>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</si>
  <si>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</si>
  <si>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</si>
  <si>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</si>
  <si>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</si>
  <si>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</si>
  <si>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</si>
  <si>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</si>
  <si>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</si>
  <si>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</si>
  <si>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</si>
  <si>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</si>
  <si>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</si>
  <si>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</si>
  <si>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</si>
  <si>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</si>
  <si>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</si>
  <si>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</si>
  <si>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</si>
  <si>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</si>
  <si>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</si>
  <si>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</si>
  <si>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</si>
  <si>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</si>
  <si>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</si>
  <si>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</si>
  <si>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</si>
  <si>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</si>
  <si>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</si>
  <si>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</si>
  <si>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</si>
  <si>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</si>
  <si>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</si>
  <si>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</si>
  <si>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</si>
  <si>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</si>
  <si>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</si>
  <si>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</si>
  <si>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</si>
  <si>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</si>
  <si>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</si>
  <si>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</si>
  <si>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</si>
  <si>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</si>
  <si>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</si>
  <si>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</si>
  <si>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</si>
  <si>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</si>
  <si>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</si>
  <si>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</si>
  <si>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</si>
  <si>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</si>
  <si>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</si>
  <si>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</si>
  <si>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</si>
  <si>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</si>
  <si>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</si>
  <si>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</si>
  <si>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</si>
  <si>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</si>
  <si>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</si>
  <si>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</si>
  <si>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</si>
  <si>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</si>
  <si>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</si>
  <si>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</si>
  <si>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</si>
  <si>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</si>
  <si>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</si>
  <si>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</si>
  <si>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</si>
  <si>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</si>
  <si>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</si>
  <si>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</si>
  <si>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</si>
  <si>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</si>
  <si>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</si>
  <si>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</si>
  <si>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</si>
  <si>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</si>
  <si>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</si>
  <si>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</si>
  <si>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</si>
  <si>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</si>
  <si>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</si>
  <si>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</si>
  <si>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</si>
  <si>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</si>
  <si>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</si>
  <si>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</si>
  <si>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</si>
  <si>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</si>
  <si>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</si>
  <si>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</si>
  <si>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</si>
  <si>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</si>
  <si>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</si>
  <si>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</si>
  <si>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</si>
  <si>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</si>
  <si>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</si>
  <si>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</si>
  <si>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</si>
  <si>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</si>
  <si>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</si>
  <si>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</si>
  <si>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</si>
  <si>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</si>
  <si>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</si>
  <si>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</si>
  <si>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</si>
  <si>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</si>
  <si>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</si>
  <si>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</si>
  <si>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</si>
  <si>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</si>
  <si>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</si>
  <si>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</si>
  <si>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</si>
  <si>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</si>
  <si>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</si>
  <si>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</si>
  <si>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</si>
  <si>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</si>
  <si>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</si>
  <si>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</si>
  <si>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</si>
  <si>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</si>
  <si>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</si>
  <si>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</si>
  <si>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</si>
  <si>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</si>
  <si>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</si>
  <si>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</si>
  <si>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</si>
  <si>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</si>
  <si>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</si>
  <si>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</si>
  <si>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</si>
  <si>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</si>
  <si>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</si>
  <si>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</si>
  <si>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</si>
  <si>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</si>
  <si>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</si>
  <si>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</si>
  <si>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</si>
  <si>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</si>
  <si>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</si>
  <si>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</si>
  <si>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</si>
  <si>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</si>
  <si>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</si>
  <si>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</si>
  <si>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</si>
  <si>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</si>
  <si>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</si>
  <si>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</si>
  <si>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</si>
  <si>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</si>
  <si>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</si>
  <si>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</si>
  <si>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</si>
  <si>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</si>
  <si>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</si>
  <si>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</si>
  <si>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</si>
  <si>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</si>
  <si>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</si>
  <si>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</si>
  <si>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</si>
  <si>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</si>
  <si>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</si>
  <si>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</si>
  <si>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</si>
  <si>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</si>
  <si>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</si>
  <si>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</si>
  <si>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</si>
  <si>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</si>
  <si>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</si>
  <si>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</si>
  <si>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</si>
  <si>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</si>
  <si>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</si>
  <si>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</si>
  <si>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</si>
  <si>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</si>
  <si>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</si>
  <si>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</si>
  <si>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</si>
  <si>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</si>
  <si>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</si>
  <si>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</si>
  <si>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</si>
  <si>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</si>
  <si>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</si>
  <si>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</si>
  <si>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</si>
  <si>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</si>
  <si>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</si>
  <si>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</si>
  <si>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</si>
  <si>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</si>
  <si>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</si>
  <si>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</si>
  <si>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</si>
  <si>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</si>
  <si>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</si>
  <si>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</si>
  <si>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</si>
  <si>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</si>
  <si>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</si>
  <si>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</si>
  <si>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</si>
  <si>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</si>
  <si>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</si>
  <si>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</si>
  <si>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</si>
  <si>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</si>
  <si>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</si>
  <si>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</si>
  <si>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</si>
  <si>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</si>
  <si>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</si>
  <si>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</si>
  <si>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</si>
  <si>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</si>
  <si>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</si>
  <si>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</si>
  <si>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</si>
  <si>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</si>
  <si>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</si>
  <si>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</si>
  <si>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</si>
  <si>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</si>
  <si>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</si>
  <si>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</si>
  <si>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</si>
  <si>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</si>
  <si>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</si>
  <si>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</si>
  <si>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</si>
  <si>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</si>
  <si>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</si>
  <si>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</si>
  <si>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</si>
  <si>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</si>
  <si>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</si>
  <si>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</si>
  <si>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</si>
  <si>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</si>
  <si>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</si>
  <si>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</si>
  <si>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</si>
  <si>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</si>
  <si>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</si>
  <si>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</si>
  <si>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</si>
  <si>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</si>
  <si>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</si>
  <si>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</si>
  <si>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</si>
  <si>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</si>
  <si>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</si>
  <si>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</si>
  <si>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</si>
  <si>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</si>
  <si>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</si>
  <si>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</si>
  <si>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</si>
  <si>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</si>
  <si>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</si>
  <si>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</si>
  <si>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</si>
  <si>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</si>
  <si>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</si>
  <si>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</si>
  <si>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</si>
  <si>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</si>
  <si>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</si>
  <si>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</si>
  <si>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</si>
  <si>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</si>
  <si>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</si>
  <si>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</si>
  <si>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</si>
  <si>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</si>
  <si>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</si>
  <si>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</si>
  <si>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</si>
  <si>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</si>
  <si>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</si>
  <si>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</si>
  <si>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</si>
  <si>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</si>
  <si>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</si>
  <si>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</si>
  <si>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</si>
  <si>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</si>
  <si>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</si>
  <si>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</si>
  <si>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</si>
  <si>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</si>
  <si>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</si>
  <si>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</si>
  <si>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</si>
  <si>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</si>
  <si>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</si>
  <si>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</si>
  <si>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</si>
  <si>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</si>
  <si>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</si>
  <si>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</si>
  <si>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</si>
  <si>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</si>
  <si>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</si>
  <si>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</si>
  <si>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</si>
  <si>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</si>
  <si>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</si>
  <si>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</si>
  <si>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</si>
  <si>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</si>
  <si>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</si>
  <si>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</si>
  <si>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</si>
  <si>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</si>
  <si>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</si>
  <si>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</si>
  <si>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</si>
  <si>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</si>
  <si>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</si>
  <si>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</si>
  <si>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</si>
  <si>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</si>
  <si>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</si>
  <si>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</si>
  <si>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</si>
  <si>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</si>
  <si>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</si>
  <si>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</si>
  <si>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</si>
  <si>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</si>
  <si>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</si>
  <si>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</si>
  <si>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</si>
  <si>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</si>
  <si>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</si>
  <si>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</si>
  <si>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</si>
  <si>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</si>
  <si>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</si>
  <si>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</si>
  <si>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</si>
  <si>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</si>
  <si>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</si>
  <si>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</si>
  <si>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</si>
  <si>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</si>
  <si>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</si>
  <si>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</si>
  <si>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</si>
  <si>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</si>
  <si>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</si>
  <si>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</si>
  <si>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</si>
  <si>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</si>
  <si>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</si>
  <si>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</si>
  <si>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</si>
  <si>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</si>
  <si>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</si>
  <si>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</si>
  <si>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</si>
  <si>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</si>
  <si>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</si>
  <si>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</si>
  <si>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</si>
  <si>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</si>
  <si>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</si>
  <si>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</si>
  <si>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</si>
  <si>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</si>
  <si>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</si>
  <si>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</si>
  <si>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</si>
  <si>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</si>
  <si>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</si>
  <si>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</si>
  <si>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</si>
  <si>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</si>
  <si>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</si>
  <si>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</si>
  <si>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</si>
  <si>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</si>
  <si>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</si>
  <si>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</si>
  <si>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</si>
  <si>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</si>
  <si>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</si>
  <si>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</si>
  <si>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</si>
  <si>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</si>
  <si>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</si>
  <si>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</si>
  <si>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</si>
  <si>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</si>
  <si>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</si>
  <si>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</si>
  <si>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</si>
  <si>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</si>
  <si>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</si>
  <si>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</si>
  <si>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</si>
  <si>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</si>
  <si>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</si>
  <si>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</si>
  <si>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</si>
  <si>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</si>
  <si>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</si>
  <si>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</si>
  <si>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</si>
  <si>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</si>
  <si>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</si>
  <si>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</si>
  <si>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</si>
  <si>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</si>
  <si>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</si>
  <si>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</si>
  <si>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</si>
  <si>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</si>
  <si>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</si>
  <si>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</si>
  <si>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</si>
  <si>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</si>
  <si>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</si>
  <si>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</si>
  <si>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</si>
  <si>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</si>
  <si>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</si>
  <si>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</si>
  <si>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</si>
  <si>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</si>
  <si>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</si>
  <si>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</si>
  <si>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</si>
  <si>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</si>
  <si>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</si>
  <si>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</si>
  <si>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</si>
  <si>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</si>
  <si>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</si>
  <si>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</si>
  <si>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</si>
  <si>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</si>
  <si>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</si>
  <si>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</si>
  <si>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</si>
  <si>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</si>
  <si>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</si>
  <si>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</si>
  <si>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</si>
  <si>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</si>
  <si>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</si>
  <si>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</si>
  <si>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</si>
  <si>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</si>
  <si>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</si>
  <si>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</si>
  <si>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</si>
  <si>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</si>
  <si>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</si>
  <si>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</si>
  <si>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</si>
  <si>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</si>
  <si>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</si>
  <si>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</si>
  <si>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</si>
  <si>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</si>
  <si>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</si>
  <si>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</si>
  <si>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</si>
  <si>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</si>
  <si>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</si>
  <si>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</si>
  <si>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</si>
  <si>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</si>
  <si>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</si>
  <si>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</si>
  <si>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</si>
  <si>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</si>
  <si>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</si>
  <si>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</si>
  <si>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</si>
  <si>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</si>
  <si>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</si>
  <si>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</si>
  <si>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</si>
  <si>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</si>
  <si>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</si>
  <si>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</si>
  <si>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</si>
  <si>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</si>
  <si>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</si>
  <si>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</si>
  <si>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</si>
  <si>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</si>
  <si>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</si>
  <si>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</si>
  <si>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</si>
  <si>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</si>
  <si>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</si>
  <si>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</si>
  <si>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</si>
  <si>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</si>
  <si>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</si>
  <si>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</si>
  <si>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</si>
  <si>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</si>
  <si>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</si>
  <si>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</si>
  <si>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</si>
  <si>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</si>
  <si>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</si>
  <si>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</si>
  <si>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</si>
  <si>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</si>
  <si>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</si>
  <si>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</si>
  <si>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</si>
  <si>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</si>
  <si>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</si>
  <si>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</si>
  <si>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</si>
  <si>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</si>
  <si>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</si>
  <si>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</si>
  <si>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</si>
  <si>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</si>
  <si>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</si>
  <si>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</si>
  <si>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</si>
  <si>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</si>
  <si>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</si>
  <si>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</si>
  <si>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</si>
  <si>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</si>
  <si>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</si>
  <si>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</si>
  <si>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</si>
  <si>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</si>
  <si>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</si>
  <si>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</si>
  <si>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</si>
  <si>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</si>
  <si>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</si>
  <si>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</si>
  <si>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</si>
  <si>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</si>
  <si>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</si>
  <si>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</si>
  <si>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</si>
  <si>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</si>
  <si>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</si>
  <si>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</si>
  <si>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</si>
  <si>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</si>
  <si>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</si>
  <si>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</si>
  <si>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</si>
  <si>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</si>
  <si>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</si>
  <si>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</si>
  <si>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</si>
  <si>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</si>
  <si>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</si>
  <si>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</si>
  <si>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</si>
  <si>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</si>
  <si>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</si>
  <si>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</si>
  <si>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</si>
  <si>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</si>
  <si>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</si>
  <si>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</si>
  <si>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</si>
  <si>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</si>
  <si>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</si>
  <si>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</si>
  <si>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</si>
  <si>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</si>
  <si>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</si>
  <si>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</si>
  <si>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</si>
  <si>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</si>
  <si>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</si>
  <si>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</si>
  <si>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</si>
  <si>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</si>
  <si>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</si>
  <si>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</si>
  <si>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</si>
  <si>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</si>
  <si>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</si>
  <si>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</si>
  <si>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</si>
  <si>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</si>
  <si>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</si>
  <si>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</si>
  <si>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</si>
  <si>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</si>
  <si>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</si>
  <si>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</si>
  <si>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</si>
  <si>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</si>
  <si>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</si>
  <si>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</si>
  <si>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</si>
  <si>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</si>
  <si>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</si>
  <si>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</si>
  <si>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</si>
  <si>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</si>
  <si>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</si>
  <si>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</si>
  <si>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</si>
  <si>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</si>
  <si>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</si>
  <si>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</si>
  <si>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</si>
  <si>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</si>
  <si>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</si>
  <si>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</si>
  <si>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</si>
  <si>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</si>
  <si>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</si>
  <si>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</si>
  <si>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</si>
  <si>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</si>
  <si>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</si>
  <si>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</si>
  <si>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</si>
  <si>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</si>
  <si>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</si>
  <si>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</si>
  <si>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</si>
  <si>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</si>
  <si>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</si>
  <si>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</si>
  <si>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</si>
  <si>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</si>
  <si>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</si>
  <si>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</si>
  <si>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</si>
  <si>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</si>
  <si>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</si>
  <si>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</si>
  <si>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</si>
  <si>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</si>
  <si>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</si>
  <si>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</si>
  <si>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</si>
  <si>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</si>
  <si>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</si>
  <si>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</si>
  <si>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</si>
  <si>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</si>
  <si>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</si>
  <si>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</si>
  <si>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</si>
  <si>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</si>
  <si>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</si>
  <si>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</si>
  <si>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</si>
  <si>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</si>
  <si>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</si>
  <si>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</si>
  <si>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</si>
  <si>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</si>
  <si>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</si>
  <si>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</si>
  <si>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</si>
  <si>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</si>
  <si>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</si>
  <si>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</si>
  <si>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</si>
  <si>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</si>
  <si>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</si>
  <si>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</si>
  <si>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</si>
  <si>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</si>
  <si>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</si>
  <si>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</si>
  <si>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</si>
  <si>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</si>
  <si>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</si>
  <si>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</si>
  <si>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</si>
  <si>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</si>
  <si>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</si>
  <si>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</si>
  <si>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</si>
  <si>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</si>
  <si>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</si>
  <si>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</si>
  <si>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</si>
  <si>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</si>
  <si>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</si>
  <si>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</si>
  <si>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</si>
  <si>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</si>
  <si>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</si>
  <si>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</si>
  <si>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</si>
  <si>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</si>
  <si>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</si>
  <si>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</si>
  <si>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</si>
  <si>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</si>
  <si>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</si>
  <si>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</si>
  <si>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</si>
  <si>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</si>
  <si>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</si>
  <si>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</si>
  <si>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</si>
  <si>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</si>
  <si>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</si>
  <si>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</si>
  <si>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</si>
  <si>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</si>
  <si>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</si>
  <si>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</si>
  <si>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</si>
  <si>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</si>
  <si>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</si>
  <si>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</si>
  <si>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</si>
  <si>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</si>
  <si>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</si>
  <si>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</si>
  <si>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</si>
  <si>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</si>
  <si>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</si>
  <si>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</si>
  <si>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</si>
  <si>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</si>
  <si>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</si>
  <si>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</si>
  <si>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</si>
  <si>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</si>
  <si>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</si>
  <si>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</si>
  <si>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</si>
  <si>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</si>
  <si>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</si>
  <si>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</si>
  <si>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</si>
  <si>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</si>
  <si>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</si>
  <si>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</si>
  <si>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</si>
  <si>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</si>
  <si>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</si>
  <si>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</si>
  <si>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</si>
  <si>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</si>
  <si>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</si>
  <si>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</si>
  <si>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</si>
  <si>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</si>
  <si>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</si>
  <si>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</si>
  <si>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</si>
  <si>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</si>
  <si>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</si>
  <si>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</si>
  <si>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</si>
  <si>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</si>
  <si>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</si>
  <si>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</si>
  <si>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</si>
  <si>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</si>
  <si>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</si>
  <si>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</si>
  <si>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</si>
  <si>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</si>
  <si>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</si>
  <si>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</si>
  <si>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</si>
  <si>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</si>
  <si>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</si>
  <si>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</si>
  <si>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</si>
  <si>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</si>
  <si>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</si>
  <si>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</si>
  <si>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</si>
  <si>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</si>
  <si>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</si>
  <si>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</si>
  <si>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</si>
  <si>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</si>
  <si>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</si>
  <si>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</si>
  <si>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</si>
  <si>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</si>
  <si>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</si>
  <si>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</si>
  <si>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</si>
  <si>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</si>
  <si>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</si>
  <si>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</si>
  <si>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</si>
  <si>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</si>
  <si>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</si>
  <si>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</si>
  <si>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</si>
  <si>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</si>
  <si>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</si>
  <si>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</si>
  <si>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</si>
  <si>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</si>
  <si>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</si>
  <si>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</si>
  <si>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</si>
  <si>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</si>
  <si>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</si>
  <si>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</si>
  <si>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</si>
  <si>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</si>
  <si>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</si>
  <si>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</si>
  <si>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</si>
  <si>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</si>
  <si>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</si>
  <si>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</si>
  <si>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</si>
  <si>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</si>
  <si>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</si>
  <si>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</si>
  <si>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</si>
  <si>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</si>
  <si>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</si>
  <si>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</si>
  <si>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</si>
  <si>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</si>
  <si>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</si>
  <si>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</si>
  <si>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</si>
  <si>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</si>
  <si>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</si>
  <si>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</si>
  <si>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</si>
  <si>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</si>
  <si>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</si>
  <si>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</si>
  <si>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</si>
  <si>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</si>
  <si>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</si>
  <si>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</si>
  <si>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</si>
  <si>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</si>
  <si>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</si>
  <si>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</si>
  <si>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</si>
  <si>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</si>
  <si>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</si>
  <si>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</si>
  <si>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</si>
  <si>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</si>
  <si>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</si>
  <si>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</si>
  <si>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</si>
  <si>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</si>
  <si>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</si>
  <si>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</si>
  <si>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</si>
  <si>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</si>
  <si>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</si>
  <si>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</si>
  <si>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</si>
  <si>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</si>
  <si>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</si>
  <si>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</si>
  <si>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</si>
  <si>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</si>
  <si>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</si>
  <si>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</si>
  <si>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</si>
  <si>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</si>
  <si>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</si>
  <si>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</si>
  <si>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</si>
  <si>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</si>
  <si>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</si>
  <si>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</si>
  <si>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</si>
  <si>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</si>
  <si>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</si>
  <si>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</si>
  <si>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</si>
  <si>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</si>
  <si>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</si>
  <si>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</si>
  <si>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</si>
  <si>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</si>
  <si>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</si>
  <si>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</si>
  <si>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</si>
  <si>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</si>
  <si>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</si>
  <si>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</si>
  <si>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</si>
  <si>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</si>
  <si>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</si>
  <si>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</si>
  <si>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</si>
  <si>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</si>
  <si>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</si>
  <si>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</si>
  <si>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</si>
  <si>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</si>
  <si>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</si>
  <si>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</si>
  <si>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</si>
  <si>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</si>
  <si>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</si>
  <si>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</si>
  <si>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</si>
  <si>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</si>
  <si>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</si>
  <si>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</si>
  <si>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</si>
  <si>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</si>
  <si>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</si>
  <si>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</si>
  <si>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</si>
  <si>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</si>
  <si>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</si>
  <si>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</si>
  <si>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</si>
  <si>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</si>
  <si>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</si>
  <si>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</si>
  <si>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</si>
  <si>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</si>
  <si>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</si>
  <si>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</si>
  <si>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</si>
  <si>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</si>
  <si>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</si>
  <si>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</si>
  <si>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</si>
  <si>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</si>
  <si>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</si>
  <si>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</si>
  <si>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</si>
  <si>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</si>
  <si>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</si>
  <si>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</si>
  <si>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</si>
  <si>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</si>
  <si>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</si>
  <si>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</si>
  <si>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</si>
  <si>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</si>
  <si>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</si>
  <si>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</si>
  <si>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</si>
  <si>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</si>
  <si>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</si>
  <si>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</si>
  <si>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</si>
  <si>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</si>
  <si>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</si>
  <si>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</si>
  <si>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</si>
  <si>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</si>
  <si>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</si>
  <si>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</si>
  <si>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</si>
  <si>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</si>
  <si>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</si>
  <si>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</si>
  <si>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</si>
  <si>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</si>
  <si>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</si>
  <si>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</si>
  <si>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</si>
  <si>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</si>
  <si>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</si>
  <si>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</si>
  <si>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</si>
  <si>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</si>
  <si>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</si>
  <si>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</si>
  <si>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</si>
  <si>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</si>
  <si>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</si>
  <si>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</si>
  <si>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</si>
  <si>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</si>
  <si>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</si>
  <si>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</si>
  <si>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</si>
  <si>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</si>
  <si>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</si>
  <si>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</si>
  <si>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</si>
  <si>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</si>
  <si>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</si>
  <si>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</si>
  <si>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</si>
  <si>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</si>
  <si>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</si>
  <si>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</si>
  <si>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</si>
  <si>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</si>
  <si>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</si>
  <si>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</si>
  <si>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</si>
  <si>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</si>
  <si>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</si>
  <si>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</si>
  <si>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</si>
  <si>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</si>
  <si>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</si>
  <si>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</si>
  <si>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</si>
  <si>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</si>
  <si>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</si>
  <si>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</si>
  <si>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</si>
  <si>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</si>
  <si>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</si>
  <si>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</si>
  <si>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</si>
  <si>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</si>
  <si>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</si>
  <si>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</si>
  <si>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</si>
  <si>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</si>
  <si>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</si>
  <si>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</si>
  <si>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</si>
  <si>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</si>
  <si>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</si>
  <si>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</si>
  <si>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</si>
  <si>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</si>
  <si>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</si>
  <si>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</si>
  <si>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</si>
  <si>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</si>
  <si>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</si>
  <si>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</si>
  <si>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</si>
  <si>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</si>
  <si>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</si>
  <si>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</si>
  <si>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</si>
  <si>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</si>
  <si>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</si>
  <si>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</si>
  <si>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</si>
  <si>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</si>
  <si>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</si>
  <si>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</si>
  <si>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</si>
  <si>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</si>
  <si>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</si>
  <si>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</si>
  <si>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</si>
  <si>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</si>
  <si>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</si>
  <si>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</si>
  <si>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</si>
  <si>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</si>
  <si>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</si>
  <si>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</si>
  <si>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</si>
  <si>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</si>
  <si>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</si>
  <si>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</si>
  <si>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</si>
  <si>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</si>
  <si>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</si>
  <si>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</si>
  <si>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</si>
  <si>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</si>
  <si>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</si>
  <si>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</si>
  <si>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</si>
  <si>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</si>
  <si>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</si>
  <si>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</si>
  <si>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</si>
  <si>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</si>
  <si>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</si>
  <si>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</si>
  <si>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</si>
  <si>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</si>
  <si>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</si>
  <si>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</si>
  <si>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</si>
  <si>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</si>
  <si>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</si>
  <si>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</si>
  <si>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</si>
  <si>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</si>
  <si>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</si>
  <si>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</si>
  <si>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</si>
  <si>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</si>
  <si>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</si>
  <si>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</si>
  <si>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</si>
  <si>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</si>
  <si>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</si>
  <si>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</si>
  <si>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</si>
  <si>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</si>
  <si>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</si>
  <si>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</si>
  <si>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</si>
  <si>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</si>
  <si>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</si>
  <si>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</si>
  <si>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</si>
  <si>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</si>
  <si>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</si>
  <si>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</si>
  <si>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</si>
  <si>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</si>
  <si>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</si>
  <si>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</si>
  <si>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</si>
  <si>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</si>
  <si>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</si>
  <si>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</si>
  <si>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</si>
  <si>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</si>
  <si>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</si>
  <si>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</si>
  <si>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</si>
  <si>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</si>
  <si>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</si>
  <si>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</si>
  <si>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</si>
  <si>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</si>
  <si>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</si>
  <si>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</si>
  <si>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</si>
  <si>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</si>
  <si>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</si>
  <si>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</si>
  <si>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</si>
  <si>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</si>
  <si>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</si>
  <si>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</si>
  <si>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</si>
  <si>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</si>
  <si>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</si>
  <si>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</si>
  <si>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</si>
  <si>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</si>
  <si>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</si>
  <si>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</si>
  <si>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</si>
  <si>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</si>
  <si>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</si>
  <si>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</si>
  <si>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</si>
  <si>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</si>
  <si>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</si>
  <si>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</si>
  <si>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</si>
  <si>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</si>
  <si>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</si>
  <si>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</si>
  <si>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</si>
  <si>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</si>
  <si>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</si>
  <si>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</si>
  <si>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</si>
  <si>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</si>
  <si>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</si>
  <si>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</si>
  <si>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</si>
  <si>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</si>
  <si>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</si>
  <si>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</si>
  <si>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</si>
  <si>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</si>
  <si>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</si>
  <si>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</si>
  <si>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</si>
  <si>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</si>
  <si>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</si>
  <si>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</si>
  <si>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</si>
  <si>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</si>
  <si>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</si>
  <si>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</si>
  <si>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</si>
  <si>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</si>
  <si>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</si>
  <si>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</si>
  <si>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</si>
  <si>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</si>
  <si>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</si>
  <si>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</si>
  <si>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</si>
  <si>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</si>
  <si>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</si>
  <si>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</si>
  <si>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</si>
  <si>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</si>
  <si>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</si>
  <si>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</si>
  <si>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</si>
  <si>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</si>
  <si>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</si>
  <si>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</si>
  <si>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</si>
  <si>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</si>
  <si>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</si>
  <si>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</si>
  <si>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</si>
  <si>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</si>
  <si>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</si>
  <si>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</si>
  <si>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</si>
  <si>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</si>
  <si>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</si>
  <si>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</si>
  <si>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</si>
  <si>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</si>
  <si>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</si>
  <si>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</si>
  <si>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</si>
  <si>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</si>
  <si>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</si>
  <si>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</si>
  <si>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</si>
  <si>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</si>
  <si>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</si>
  <si>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</si>
  <si>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</si>
  <si>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</si>
  <si>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</si>
  <si>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</si>
  <si>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</si>
  <si>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</si>
  <si>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</si>
  <si>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</si>
  <si>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</si>
  <si>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</si>
  <si>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</si>
  <si>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</si>
  <si>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</si>
  <si>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</si>
  <si>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</si>
  <si>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</si>
  <si>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</si>
  <si>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</si>
  <si>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</si>
  <si>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</si>
  <si>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</si>
  <si>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</si>
  <si>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</si>
  <si>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</si>
  <si>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</si>
  <si>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</si>
  <si>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</si>
  <si>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</si>
  <si>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</si>
  <si>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</si>
  <si>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</si>
  <si>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</si>
  <si>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</si>
  <si>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</si>
  <si>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</si>
  <si>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</si>
  <si>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</si>
  <si>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</si>
  <si>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</si>
  <si>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</si>
  <si>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</si>
  <si>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</si>
  <si>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</si>
  <si>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</si>
  <si>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</si>
  <si>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</si>
  <si>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</si>
  <si>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</si>
  <si>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</si>
  <si>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</si>
  <si>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</si>
  <si>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</si>
  <si>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</si>
  <si>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</si>
  <si>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</si>
  <si>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</si>
  <si>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</si>
  <si>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</si>
  <si>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</si>
  <si>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</si>
  <si>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</si>
  <si>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</si>
  <si>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</si>
  <si>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</si>
  <si>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</si>
  <si>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</si>
  <si>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</si>
  <si>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</si>
  <si>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</si>
  <si>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</si>
  <si>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</si>
  <si>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</si>
  <si>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</si>
  <si>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</si>
  <si>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</si>
  <si>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</si>
  <si>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</si>
  <si>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</si>
  <si>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</si>
  <si>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</si>
  <si>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</si>
  <si>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</si>
  <si>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</si>
  <si>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</si>
  <si>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</si>
  <si>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</si>
  <si>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</si>
  <si>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</si>
  <si>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</si>
  <si>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</si>
  <si>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</si>
  <si>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</si>
  <si>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</si>
  <si>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</si>
  <si>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</si>
  <si>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</si>
  <si>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</si>
  <si>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</si>
  <si>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</si>
  <si>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</si>
  <si>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</si>
  <si>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</si>
  <si>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</si>
  <si>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</si>
  <si>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</si>
  <si>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</si>
  <si>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</si>
  <si>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</si>
  <si>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</si>
  <si>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</si>
  <si>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</si>
  <si>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</si>
  <si>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</si>
  <si>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</si>
  <si>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</si>
  <si>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</si>
  <si>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</si>
  <si>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</si>
  <si>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</si>
  <si>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</si>
  <si>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</si>
  <si>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</si>
  <si>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</si>
  <si>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</si>
  <si>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</si>
  <si>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</si>
  <si>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</si>
  <si>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</si>
  <si>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</si>
  <si>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</si>
  <si>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</si>
  <si>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</si>
  <si>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</si>
  <si>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</si>
  <si>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</si>
  <si>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</si>
  <si>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</si>
  <si>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</si>
  <si>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</si>
  <si>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</si>
  <si>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</si>
  <si>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</si>
  <si>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</si>
  <si>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</si>
  <si>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</si>
  <si>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</si>
  <si>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</si>
  <si>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</si>
  <si>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</si>
  <si>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</si>
  <si>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</si>
  <si>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</si>
  <si>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</si>
  <si>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</si>
  <si>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</si>
  <si>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</si>
  <si>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</si>
  <si>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</si>
  <si>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</si>
  <si>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</si>
  <si>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</si>
  <si>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</si>
  <si>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</si>
  <si>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</si>
  <si>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</si>
  <si>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</si>
  <si>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</si>
  <si>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</si>
  <si>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</si>
  <si>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</si>
  <si>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</si>
  <si>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</si>
  <si>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</si>
  <si>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</si>
  <si>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</si>
  <si>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</si>
  <si>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</si>
  <si>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</si>
  <si>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</si>
  <si>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</si>
  <si>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</si>
  <si>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</si>
  <si>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</si>
  <si>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</si>
  <si>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</si>
  <si>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</si>
  <si>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</si>
  <si>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</si>
  <si>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</si>
  <si>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</si>
  <si>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</si>
  <si>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</si>
  <si>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</si>
  <si>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</si>
  <si>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</si>
  <si>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</si>
  <si>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</si>
  <si>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</si>
  <si>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</si>
  <si>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</si>
  <si>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</si>
  <si>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</si>
  <si>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</si>
  <si>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</si>
  <si>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</si>
  <si>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</si>
  <si>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</si>
  <si>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</si>
  <si>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</si>
  <si>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</si>
  <si>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</si>
  <si>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</si>
  <si>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</si>
  <si>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</si>
  <si>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</si>
  <si>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</si>
  <si>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</si>
  <si>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</si>
  <si>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</si>
  <si>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</si>
  <si>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</si>
  <si>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</si>
  <si>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</si>
  <si>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</si>
  <si>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</si>
  <si>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</si>
  <si>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</si>
  <si>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</si>
  <si>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</si>
  <si>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</si>
  <si>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</si>
  <si>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</si>
  <si>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</si>
  <si>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</si>
  <si>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</si>
  <si>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</si>
  <si>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</si>
  <si>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</si>
  <si>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</si>
  <si>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</si>
  <si>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</si>
  <si>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</si>
  <si>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</si>
  <si>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</si>
  <si>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</si>
  <si>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</si>
  <si>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</si>
  <si>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</si>
  <si>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</si>
  <si>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</si>
  <si>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</si>
  <si>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</si>
  <si>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</si>
  <si>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</si>
  <si>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</si>
  <si>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</si>
  <si>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</si>
  <si>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</si>
  <si>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</si>
  <si>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</si>
  <si>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</si>
  <si>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</si>
  <si>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</si>
  <si>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</si>
  <si>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</si>
  <si>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</si>
  <si>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</si>
  <si>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</si>
  <si>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</si>
  <si>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</si>
  <si>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</si>
  <si>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</si>
  <si>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</si>
  <si>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</si>
  <si>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</si>
  <si>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</si>
  <si>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</si>
  <si>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</si>
  <si>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</si>
  <si>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</si>
  <si>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</si>
  <si>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</si>
  <si>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</si>
  <si>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</si>
  <si>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</si>
  <si>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</si>
  <si>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</si>
  <si>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</si>
  <si>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</si>
  <si>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</si>
  <si>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</si>
  <si>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</si>
  <si>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</si>
  <si>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</si>
  <si>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</si>
  <si>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</si>
  <si>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</si>
  <si>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</si>
  <si>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</si>
  <si>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</si>
  <si>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</si>
  <si>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</si>
  <si>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</si>
  <si>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</si>
  <si>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</si>
  <si>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</si>
  <si>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</si>
  <si>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</si>
  <si>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</si>
  <si>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</si>
  <si>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</si>
  <si>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</si>
  <si>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</si>
  <si>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</si>
  <si>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</si>
  <si>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</si>
  <si>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</si>
  <si>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</si>
  <si>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</si>
  <si>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</si>
  <si>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</si>
  <si>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</si>
  <si>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</si>
  <si>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</si>
  <si>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</si>
  <si>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</si>
  <si>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</si>
  <si>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</si>
  <si>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</si>
  <si>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</si>
  <si>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</si>
  <si>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</si>
  <si>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</si>
  <si>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</si>
  <si>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</si>
  <si>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</si>
  <si>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</si>
  <si>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</si>
  <si>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</si>
  <si>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</si>
  <si>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</si>
  <si>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</si>
  <si>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</si>
  <si>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</si>
  <si>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</si>
  <si>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</si>
  <si>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</si>
  <si>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</si>
  <si>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</si>
  <si>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</si>
  <si>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</si>
  <si>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</si>
  <si>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</si>
  <si>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</si>
  <si>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</si>
  <si>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</si>
  <si>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</si>
  <si>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</si>
  <si>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</si>
  <si>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</si>
  <si>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</si>
  <si>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</si>
  <si>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</si>
  <si>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</si>
  <si>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</si>
  <si>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</si>
  <si>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</si>
  <si>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</si>
  <si>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</si>
  <si>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</si>
  <si>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</si>
  <si>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</si>
  <si>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</si>
  <si>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</si>
  <si>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</si>
  <si>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</si>
  <si>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</si>
  <si>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</si>
  <si>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</si>
  <si>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</si>
  <si>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</si>
  <si>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</si>
  <si>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</si>
  <si>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</si>
  <si>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</si>
  <si>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</si>
  <si>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</si>
  <si>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</si>
  <si>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</si>
  <si>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</si>
  <si>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</si>
  <si>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</si>
  <si>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</si>
  <si>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</si>
  <si>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</si>
  <si>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</si>
  <si>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</si>
  <si>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</si>
  <si>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</si>
  <si>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</si>
  <si>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</si>
  <si>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</si>
  <si>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</si>
  <si>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</si>
  <si>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</si>
  <si>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</si>
  <si>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</si>
  <si>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</si>
  <si>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</si>
  <si>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</si>
  <si>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</si>
  <si>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</si>
  <si>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</si>
  <si>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</si>
  <si>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</si>
  <si>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</si>
  <si>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</si>
  <si>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</si>
  <si>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</si>
  <si>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</si>
  <si>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</si>
  <si>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</si>
  <si>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</si>
  <si>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</si>
  <si>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</si>
  <si>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</si>
  <si>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</si>
  <si>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</si>
  <si>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</si>
  <si>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</si>
  <si>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</si>
  <si>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</si>
  <si>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</si>
  <si>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</si>
  <si>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</si>
  <si>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</si>
  <si>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</si>
  <si>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</si>
  <si>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</si>
  <si>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</si>
  <si>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</si>
  <si>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</si>
  <si>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</si>
  <si>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</si>
  <si>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</si>
  <si>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</si>
  <si>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</si>
  <si>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</si>
  <si>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</si>
  <si>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</si>
  <si>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</si>
  <si>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</si>
  <si>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</si>
  <si>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</si>
  <si>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</si>
  <si>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</si>
  <si>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</si>
  <si>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</si>
  <si>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</si>
  <si>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</si>
  <si>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</si>
  <si>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</si>
  <si>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</si>
  <si>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</si>
  <si>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</si>
  <si>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</si>
  <si>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</si>
  <si>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</si>
  <si>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</si>
  <si>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</si>
  <si>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</si>
  <si>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</si>
  <si>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</si>
  <si>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</si>
  <si>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</si>
  <si>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</si>
  <si>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</si>
  <si>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</si>
  <si>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</si>
  <si>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</si>
  <si>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</si>
  <si>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</si>
  <si>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</si>
  <si>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</si>
  <si>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</si>
  <si>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</si>
  <si>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</si>
  <si>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</si>
  <si>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</si>
  <si>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</si>
  <si>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</si>
  <si>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</si>
  <si>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</si>
  <si>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</si>
  <si>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</si>
  <si>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</si>
  <si>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</si>
  <si>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</si>
  <si>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</si>
  <si>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</si>
  <si>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</si>
  <si>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</si>
  <si>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</si>
  <si>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</si>
  <si>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</si>
  <si>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</si>
  <si>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</si>
  <si>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</si>
  <si>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</si>
  <si>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</si>
  <si>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</si>
  <si>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</si>
  <si>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</si>
  <si>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</si>
  <si>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</si>
  <si>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</si>
  <si>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</si>
  <si>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</si>
  <si>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</si>
  <si>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</si>
  <si>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</si>
  <si>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</si>
  <si>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</si>
  <si>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</si>
  <si>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</si>
  <si>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</si>
  <si>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</si>
  <si>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</si>
  <si>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</si>
  <si>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</si>
  <si>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</si>
  <si>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</si>
  <si>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</si>
  <si>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</si>
  <si>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</si>
  <si>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</si>
  <si>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</si>
  <si>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</si>
  <si>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</si>
  <si>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</si>
  <si>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</si>
  <si>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</si>
  <si>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</si>
  <si>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</si>
  <si>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</si>
  <si>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</si>
  <si>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</si>
  <si>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</si>
  <si>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</si>
  <si>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</si>
  <si>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</si>
  <si>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</si>
  <si>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</si>
  <si>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</si>
  <si>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</si>
  <si>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</si>
  <si>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</si>
  <si>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</si>
  <si>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</si>
  <si>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</si>
  <si>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</si>
  <si>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</si>
  <si>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</si>
  <si>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</si>
  <si>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</si>
  <si>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</si>
  <si>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</si>
  <si>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</si>
  <si>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</si>
  <si>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</si>
  <si>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</si>
  <si>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</si>
  <si>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</si>
  <si>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</si>
  <si>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</si>
  <si>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</si>
  <si>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</si>
  <si>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</si>
  <si>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</si>
  <si>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</si>
  <si>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</si>
  <si>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</si>
  <si>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</si>
  <si>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</si>
  <si>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</si>
  <si>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</si>
  <si>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</si>
  <si>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</si>
  <si>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</si>
  <si>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</si>
  <si>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</si>
  <si>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</si>
  <si>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</si>
  <si>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</si>
  <si>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</si>
  <si>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</si>
  <si>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</si>
  <si>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</si>
  <si>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</si>
  <si>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</si>
  <si>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</si>
  <si>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</si>
  <si>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</si>
  <si>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</si>
  <si>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</si>
  <si>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</si>
  <si>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</si>
  <si>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</si>
  <si>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</si>
  <si>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</si>
  <si>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</si>
  <si>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</si>
  <si>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</si>
  <si>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</si>
  <si>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</si>
  <si>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</si>
  <si>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</si>
  <si>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</si>
  <si>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</si>
  <si>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</si>
  <si>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</si>
  <si>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</si>
  <si>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</si>
  <si>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</si>
  <si>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</si>
  <si>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</si>
  <si>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</si>
  <si>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</si>
  <si>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</si>
  <si>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</si>
  <si>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</si>
  <si>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</si>
  <si>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</si>
  <si>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</si>
  <si>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</si>
  <si>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</si>
  <si>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</si>
  <si>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</si>
  <si>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</si>
  <si>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</si>
  <si>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</si>
  <si>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</si>
  <si>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</si>
  <si>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</si>
  <si>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</si>
  <si>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</si>
  <si>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</si>
  <si>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</si>
  <si>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</si>
  <si>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</si>
  <si>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</si>
  <si>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</si>
  <si>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</si>
  <si>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</si>
  <si>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</si>
  <si>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</si>
  <si>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</si>
  <si>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</si>
  <si>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</si>
  <si>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</si>
  <si>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</si>
  <si>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</si>
  <si>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</si>
  <si>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</si>
  <si>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</si>
  <si>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</si>
  <si>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</si>
  <si>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</si>
  <si>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</si>
  <si>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</si>
  <si>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</si>
  <si>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</si>
  <si>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</si>
  <si>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</si>
  <si>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</si>
  <si>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</si>
  <si>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</si>
  <si>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</si>
  <si>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</si>
  <si>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</si>
  <si>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</si>
  <si>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</si>
  <si>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</si>
  <si>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</si>
  <si>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</si>
  <si>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</si>
  <si>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</si>
  <si>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</si>
  <si>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</si>
  <si>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</si>
  <si>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</si>
  <si>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</si>
  <si>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</si>
  <si>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</si>
  <si>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</si>
  <si>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</si>
  <si>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</si>
  <si>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</si>
  <si>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</si>
  <si>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</si>
  <si>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</si>
  <si>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</si>
  <si>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</si>
  <si>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</si>
  <si>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</si>
  <si>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</si>
  <si>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</si>
  <si>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</si>
  <si>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</si>
  <si>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</si>
  <si>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</si>
  <si>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</si>
  <si>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</si>
  <si>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</si>
  <si>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</si>
  <si>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</si>
  <si>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</si>
  <si>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</si>
  <si>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</si>
  <si>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</si>
  <si>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</si>
  <si>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</si>
  <si>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</si>
  <si>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</si>
  <si>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</si>
  <si>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</si>
  <si>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</si>
  <si>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</si>
  <si>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</si>
  <si>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</si>
  <si>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</si>
  <si>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</si>
  <si>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</si>
  <si>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</si>
  <si>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</si>
  <si>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</si>
  <si>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</si>
  <si>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</si>
  <si>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</si>
  <si>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</si>
  <si>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</si>
  <si>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</si>
  <si>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</si>
  <si>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</si>
  <si>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</si>
  <si>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</si>
  <si>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</si>
  <si>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</si>
  <si>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</si>
  <si>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</si>
  <si>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</si>
  <si>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</si>
  <si>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</si>
  <si>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</si>
  <si>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</si>
  <si>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</si>
  <si>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</si>
  <si>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</si>
  <si>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</si>
  <si>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</si>
  <si>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</si>
  <si>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</si>
  <si>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</si>
  <si>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</si>
  <si>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</si>
  <si>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</si>
  <si>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</si>
  <si>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</si>
  <si>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</si>
  <si>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</si>
  <si>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</si>
  <si>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</si>
  <si>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</si>
  <si>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</si>
  <si>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</si>
  <si>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</si>
  <si>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</si>
  <si>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</si>
  <si>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</si>
  <si>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</si>
  <si>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</si>
  <si>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</si>
  <si>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</si>
  <si>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</si>
  <si>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</si>
  <si>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</si>
  <si>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</si>
  <si>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</si>
  <si>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</si>
  <si>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</si>
  <si>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</si>
  <si>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</si>
  <si>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</si>
  <si>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</si>
  <si>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</si>
  <si>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</si>
  <si>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</si>
  <si>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</si>
  <si>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</si>
  <si>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</si>
  <si>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</si>
  <si>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</si>
  <si>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</si>
  <si>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</si>
  <si>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</si>
  <si>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</si>
  <si>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</si>
  <si>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</si>
  <si>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</si>
  <si>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</si>
  <si>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</si>
  <si>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</si>
  <si>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</si>
  <si>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</si>
  <si>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</si>
  <si>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</si>
  <si>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</si>
  <si>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</si>
  <si>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</si>
  <si>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</si>
  <si>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</si>
  <si>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</si>
  <si>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</si>
  <si>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</si>
  <si>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</si>
  <si>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</si>
  <si>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</si>
  <si>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</si>
  <si>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</si>
  <si>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</si>
  <si>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</si>
  <si>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</si>
  <si>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</si>
  <si>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</si>
  <si>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</si>
  <si>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</si>
  <si>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</si>
  <si>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</si>
  <si>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</si>
  <si>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</si>
  <si>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</si>
  <si>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</si>
  <si>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</si>
  <si>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</si>
  <si>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</si>
  <si>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</si>
  <si>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</si>
  <si>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</si>
  <si>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</si>
  <si>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</si>
  <si>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</si>
  <si>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</si>
  <si>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</si>
  <si>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</si>
  <si>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</si>
  <si>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</si>
  <si>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</si>
  <si>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</si>
  <si>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</si>
  <si>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</si>
  <si>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</si>
  <si>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</si>
  <si>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</si>
  <si>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</si>
  <si>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</si>
  <si>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</si>
  <si>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</si>
  <si>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</si>
  <si>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</si>
  <si>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</si>
  <si>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</si>
  <si>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</si>
  <si>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</si>
  <si>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</si>
  <si>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</si>
  <si>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</si>
  <si>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</si>
  <si>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</si>
  <si>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</si>
  <si>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</si>
  <si>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</si>
  <si>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</si>
  <si>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</si>
  <si>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</si>
  <si>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</si>
  <si>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</si>
  <si>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</si>
  <si>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</si>
  <si>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</si>
  <si>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</si>
  <si>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</si>
  <si>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</si>
  <si>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</si>
  <si>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</si>
  <si>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</si>
  <si>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</si>
  <si>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</si>
  <si>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</si>
  <si>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</si>
  <si>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</si>
  <si>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</si>
  <si>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</si>
  <si>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</si>
  <si>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</si>
  <si>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</si>
  <si>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</si>
  <si>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</si>
  <si>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</si>
  <si>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</si>
  <si>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</si>
  <si>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</si>
  <si>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</si>
  <si>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</si>
  <si>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</si>
  <si>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</si>
  <si>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</si>
  <si>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</si>
  <si>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</si>
  <si>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</si>
  <si>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</si>
  <si>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</si>
  <si>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</si>
  <si>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</si>
  <si>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</si>
  <si>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</si>
  <si>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</si>
  <si>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</si>
  <si>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</si>
  <si>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</si>
  <si>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</si>
  <si>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</si>
  <si>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</si>
  <si>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</si>
  <si>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</si>
  <si>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</si>
  <si>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</si>
  <si>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</si>
  <si>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</si>
  <si>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</si>
  <si>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</si>
  <si>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</si>
  <si>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</si>
  <si>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</si>
  <si>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</si>
  <si>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</si>
  <si>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</si>
  <si>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</si>
  <si>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</si>
  <si>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</si>
  <si>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</si>
  <si>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</si>
  <si>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</si>
  <si>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</si>
  <si>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</si>
  <si>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</si>
  <si>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</si>
  <si>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</si>
  <si>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</si>
  <si>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</si>
  <si>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</si>
  <si>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</si>
  <si>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</si>
  <si>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</si>
  <si>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</si>
  <si>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</si>
  <si>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</si>
  <si>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</si>
  <si>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</si>
  <si>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</si>
  <si>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</si>
  <si>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</si>
  <si>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</si>
  <si>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</si>
  <si>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</si>
  <si>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</si>
  <si>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</si>
  <si>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</si>
  <si>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</si>
  <si>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</si>
  <si>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</si>
  <si>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</si>
  <si>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</si>
  <si>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</si>
  <si>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</si>
  <si>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</si>
  <si>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</si>
  <si>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</si>
  <si>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</si>
  <si>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</si>
  <si>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</si>
  <si>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</si>
  <si>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</si>
  <si>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</si>
  <si>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</si>
  <si>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</si>
  <si>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</si>
  <si>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</si>
  <si>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</si>
  <si>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</si>
  <si>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</si>
  <si>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</si>
  <si>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</si>
  <si>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</si>
  <si>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</si>
  <si>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</si>
  <si>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</si>
  <si>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</si>
  <si>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</si>
  <si>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</si>
  <si>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</si>
  <si>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</si>
  <si>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</si>
  <si>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</si>
  <si>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</si>
  <si>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</si>
  <si>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</si>
  <si>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</si>
  <si>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</si>
  <si>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</si>
  <si>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</si>
  <si>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</si>
  <si>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</si>
  <si>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</si>
  <si>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</si>
  <si>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</si>
  <si>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</si>
  <si>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</si>
  <si>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</si>
  <si>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</si>
  <si>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</si>
  <si>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</si>
  <si>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</si>
  <si>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</si>
  <si>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</si>
  <si>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</si>
  <si>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</si>
  <si>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</si>
  <si>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</si>
  <si>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</si>
  <si>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</si>
  <si>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</si>
  <si>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</si>
  <si>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</si>
  <si>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</si>
  <si>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</si>
  <si>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</si>
  <si>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</si>
  <si>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</si>
  <si>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</si>
  <si>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</si>
  <si>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</si>
  <si>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</si>
  <si>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</si>
  <si>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</si>
  <si>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</si>
  <si>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</si>
  <si>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</si>
  <si>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</si>
  <si>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</si>
  <si>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</si>
  <si>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</si>
  <si>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</si>
  <si>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</si>
  <si>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</si>
  <si>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</si>
  <si>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</si>
  <si>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</si>
  <si>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</si>
  <si>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</si>
  <si>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</si>
  <si>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</si>
  <si>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</si>
  <si>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</si>
  <si>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</si>
  <si>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</si>
  <si>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</si>
  <si>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</si>
  <si>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</si>
  <si>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</si>
  <si>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</si>
  <si>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</si>
  <si>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</si>
  <si>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</si>
  <si>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</si>
  <si>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</si>
  <si>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</si>
  <si>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</si>
  <si>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</si>
  <si>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</si>
  <si>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</si>
  <si>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</si>
  <si>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</si>
  <si>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</si>
  <si>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</si>
  <si>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</si>
  <si>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</si>
  <si>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</si>
  <si>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</si>
  <si>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</si>
  <si>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</si>
  <si>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</si>
  <si>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</si>
  <si>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</si>
  <si>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</si>
  <si>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</si>
  <si>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</si>
  <si>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</si>
  <si>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</si>
  <si>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</si>
  <si>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</si>
  <si>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</si>
  <si>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</si>
  <si>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</si>
  <si>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</si>
  <si>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</si>
  <si>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</si>
  <si>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</si>
  <si>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</si>
  <si>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</si>
  <si>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</si>
  <si>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</si>
  <si>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</si>
  <si>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</si>
  <si>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</si>
  <si>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</si>
  <si>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</si>
  <si>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</si>
  <si>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</si>
  <si>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</si>
  <si>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</si>
  <si>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</si>
  <si>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</si>
  <si>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</si>
  <si>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</si>
  <si>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</si>
  <si>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</si>
  <si>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</si>
  <si>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</si>
  <si>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</si>
  <si>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</si>
  <si>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</si>
  <si>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</si>
  <si>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</si>
  <si>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</si>
  <si>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</si>
  <si>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</si>
  <si>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</si>
  <si>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</si>
  <si>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</si>
  <si>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</si>
  <si>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</si>
  <si>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</si>
  <si>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</si>
  <si>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</si>
  <si>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</si>
  <si>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</si>
  <si>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</si>
  <si>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</si>
  <si>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</si>
  <si>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</si>
  <si>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</si>
  <si>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</si>
  <si>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</si>
  <si>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</si>
  <si>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</si>
  <si>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</si>
  <si>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</si>
  <si>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</si>
  <si>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</si>
  <si>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</si>
  <si>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</si>
  <si>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</si>
  <si>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</si>
  <si>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</si>
  <si>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</si>
  <si>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</si>
  <si>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</si>
  <si>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</si>
  <si>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</si>
  <si>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</si>
  <si>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</si>
  <si>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</si>
  <si>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</si>
  <si>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</si>
  <si>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</si>
  <si>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</si>
  <si>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</si>
  <si>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</si>
  <si>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</si>
  <si>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</si>
  <si>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</si>
  <si>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</si>
  <si>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</si>
  <si>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</si>
  <si>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</si>
  <si>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</si>
  <si>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</si>
  <si>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</si>
  <si>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</si>
  <si>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</si>
  <si>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</si>
  <si>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</si>
  <si>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</si>
  <si>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</si>
  <si>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</si>
  <si>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</si>
  <si>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</si>
  <si>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</si>
  <si>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</si>
  <si>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</si>
  <si>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</si>
  <si>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</si>
  <si>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</si>
  <si>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</si>
  <si>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</si>
  <si>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</si>
  <si>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</si>
  <si>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</si>
  <si>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</si>
  <si>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</si>
  <si>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</si>
  <si>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</si>
  <si>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</si>
  <si>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</si>
  <si>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</si>
  <si>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</si>
  <si>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</si>
  <si>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</si>
  <si>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</si>
  <si>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</si>
  <si>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</si>
  <si>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</si>
  <si>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</si>
  <si>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</si>
  <si>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</si>
  <si>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</si>
  <si>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</si>
  <si>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</si>
  <si>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</si>
  <si>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</si>
  <si>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</si>
  <si>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</si>
  <si>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</si>
  <si>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</si>
  <si>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</si>
  <si>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</si>
  <si>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</si>
  <si>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</si>
  <si>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</si>
  <si>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</si>
  <si>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</si>
  <si>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</si>
  <si>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</si>
  <si>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</si>
  <si>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</si>
  <si>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</si>
  <si>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</si>
  <si>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</si>
  <si>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</si>
  <si>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</si>
  <si>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</si>
  <si>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</si>
  <si>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</si>
  <si>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</si>
  <si>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</si>
  <si>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</si>
  <si>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</si>
  <si>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</si>
  <si>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</si>
  <si>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</si>
  <si>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</si>
  <si>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</si>
  <si>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</si>
  <si>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</si>
  <si>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</si>
  <si>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</si>
  <si>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</si>
  <si>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</si>
  <si>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</si>
  <si>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</si>
  <si>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</si>
  <si>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</si>
  <si>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</si>
  <si>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</si>
  <si>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</si>
  <si>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</si>
  <si>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</si>
  <si>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</si>
  <si>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</si>
  <si>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</si>
  <si>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</si>
  <si>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</si>
  <si>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</si>
  <si>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</si>
  <si>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</si>
  <si>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</si>
  <si>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</si>
  <si>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</si>
  <si>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</si>
  <si>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</si>
  <si>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</si>
  <si>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</si>
  <si>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</si>
  <si>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</si>
  <si>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</si>
  <si>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</si>
  <si>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</si>
  <si>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</si>
  <si>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</si>
  <si>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</si>
  <si>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</si>
  <si>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</si>
  <si>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</si>
  <si>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</si>
  <si>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</si>
  <si>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</si>
  <si>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</si>
  <si>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</si>
  <si>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</si>
  <si>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</si>
  <si>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</si>
  <si>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</si>
  <si>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</si>
  <si>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</si>
  <si>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</si>
  <si>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</si>
  <si>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</si>
  <si>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</si>
  <si>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</si>
  <si>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</si>
  <si>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</si>
  <si>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</si>
  <si>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</si>
  <si>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</si>
  <si>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</si>
  <si>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</si>
  <si>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</si>
  <si>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</si>
  <si>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</si>
  <si>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</si>
  <si>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</si>
  <si>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</si>
  <si>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</si>
  <si>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</si>
  <si>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</si>
  <si>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</si>
  <si>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</si>
  <si>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</si>
  <si>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</si>
  <si>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</si>
  <si>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</si>
  <si>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</si>
  <si>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</si>
  <si>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</si>
  <si>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</si>
  <si>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</si>
  <si>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</si>
  <si>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</si>
  <si>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</si>
  <si>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</si>
  <si>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</si>
  <si>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</si>
  <si>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</si>
  <si>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</si>
  <si>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</si>
  <si>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</si>
  <si>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</si>
  <si>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</si>
  <si>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</si>
  <si>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</si>
  <si>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</si>
  <si>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</si>
  <si>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</si>
  <si>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</si>
  <si>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</si>
  <si>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</si>
  <si>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</si>
  <si>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</si>
  <si>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</si>
  <si>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</si>
  <si>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</si>
  <si>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</si>
  <si>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</si>
  <si>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</si>
  <si>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</si>
  <si>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</si>
  <si>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</si>
  <si>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</si>
  <si>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</si>
  <si>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</si>
  <si>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</si>
  <si>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</si>
  <si>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</si>
  <si>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</si>
  <si>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</si>
  <si>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</si>
  <si>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</si>
  <si>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</si>
  <si>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</si>
  <si>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</si>
  <si>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</si>
  <si>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</si>
  <si>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</si>
  <si>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</si>
  <si>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</si>
  <si>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</si>
  <si>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</si>
  <si>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</si>
  <si>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</si>
  <si>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</si>
  <si>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</si>
  <si>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</si>
  <si>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</si>
  <si>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</si>
  <si>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</si>
  <si>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</si>
  <si>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</si>
  <si>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</si>
  <si>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</si>
  <si>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</si>
  <si>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</si>
  <si>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</si>
  <si>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</si>
  <si>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</si>
  <si>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</si>
  <si>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</si>
  <si>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</si>
  <si>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</si>
  <si>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</si>
  <si>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</si>
  <si>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</si>
  <si>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</si>
  <si>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</si>
  <si>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</si>
  <si>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</si>
  <si>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</si>
  <si>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</si>
  <si>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</si>
  <si>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</si>
  <si>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</si>
  <si>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</si>
  <si>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</si>
  <si>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</si>
  <si>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</si>
  <si>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</si>
  <si>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</si>
  <si>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</si>
  <si>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</si>
  <si>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</si>
  <si>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</si>
  <si>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</si>
  <si>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</si>
  <si>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</si>
  <si>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</si>
  <si>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</si>
  <si>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</si>
  <si>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</si>
  <si>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</si>
  <si>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</si>
  <si>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</si>
  <si>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</si>
  <si>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</si>
  <si>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</si>
  <si>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</si>
  <si>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</si>
  <si>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</si>
  <si>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</si>
  <si>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</si>
  <si>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</si>
  <si>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</si>
  <si>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</si>
  <si>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</si>
  <si>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</si>
  <si>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</si>
  <si>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</si>
  <si>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</si>
  <si>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</si>
  <si>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</si>
  <si>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</si>
  <si>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</si>
  <si>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</si>
  <si>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</si>
  <si>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</si>
  <si>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</si>
  <si>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</si>
  <si>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</si>
  <si>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</si>
  <si>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</si>
  <si>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</si>
  <si>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</si>
  <si>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</si>
  <si>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</si>
  <si>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</si>
  <si>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</si>
  <si>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</si>
  <si>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</si>
  <si>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</si>
  <si>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</si>
  <si>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</si>
  <si>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</si>
  <si>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</si>
  <si>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</si>
  <si>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</si>
  <si>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</si>
  <si>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</si>
  <si>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</si>
  <si>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</si>
  <si>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</si>
  <si>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</si>
  <si>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</si>
  <si>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</si>
  <si>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</si>
  <si>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</si>
  <si>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</si>
  <si>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</si>
  <si>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</si>
  <si>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</si>
  <si>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</si>
  <si>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</si>
  <si>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</si>
  <si>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</si>
  <si>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</si>
  <si>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</si>
  <si>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</si>
  <si>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</si>
  <si>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</si>
  <si>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</si>
  <si>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</si>
  <si>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</si>
  <si>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</si>
  <si>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</si>
  <si>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</si>
  <si>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</si>
  <si>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</si>
  <si>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</si>
  <si>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</si>
  <si>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</si>
  <si>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</si>
  <si>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</si>
  <si>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</si>
  <si>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</si>
  <si>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</si>
  <si>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</si>
  <si>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</si>
  <si>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</si>
  <si>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</si>
  <si>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</si>
  <si>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</si>
  <si>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</si>
  <si>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</si>
  <si>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</si>
  <si>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</si>
  <si>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</si>
  <si>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</si>
  <si>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</si>
  <si>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</si>
  <si>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</si>
  <si>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</si>
  <si>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</si>
  <si>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</si>
  <si>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</si>
  <si>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</si>
  <si>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</si>
  <si>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</si>
  <si>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</si>
  <si>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</si>
  <si>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</si>
  <si>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</si>
  <si>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</si>
  <si>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</si>
  <si>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</si>
  <si>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</si>
  <si>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</si>
  <si>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</si>
  <si>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</si>
  <si>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</si>
  <si>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</si>
  <si>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</si>
  <si>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</si>
  <si>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</si>
  <si>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</si>
  <si>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</si>
  <si>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</si>
  <si>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</si>
  <si>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</si>
  <si>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</si>
  <si>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</si>
  <si>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</si>
  <si>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</si>
  <si>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</si>
  <si>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</si>
  <si>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</si>
  <si>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</si>
  <si>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</si>
  <si>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</si>
  <si>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</si>
  <si>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</si>
  <si>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</si>
  <si>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</si>
  <si>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</si>
  <si>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</si>
  <si>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</si>
  <si>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</si>
  <si>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</si>
  <si>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</si>
  <si>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</si>
  <si>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</si>
  <si>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</si>
  <si>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</si>
  <si>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</si>
  <si>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</si>
  <si>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</si>
  <si>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</si>
  <si>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</si>
  <si>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</si>
  <si>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</si>
  <si>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</si>
  <si>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</si>
  <si>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</si>
  <si>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</si>
  <si>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</si>
  <si>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</si>
  <si>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</si>
  <si>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</si>
  <si>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</si>
  <si>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</si>
  <si>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</si>
  <si>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</si>
  <si>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</si>
  <si>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</si>
  <si>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</si>
  <si>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</si>
  <si>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</si>
  <si>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</si>
  <si>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</si>
  <si>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</si>
  <si>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</si>
  <si>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</si>
  <si>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</si>
  <si>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</si>
  <si>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</si>
  <si>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</si>
  <si>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</si>
  <si>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</si>
  <si>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</si>
  <si>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</si>
  <si>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</si>
  <si>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</si>
  <si>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</si>
  <si>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</si>
  <si>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</si>
  <si>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</si>
  <si>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</si>
  <si>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</si>
  <si>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</si>
  <si>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</si>
  <si>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</si>
  <si>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</si>
  <si>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</si>
  <si>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</si>
  <si>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</si>
  <si>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</si>
  <si>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</si>
  <si>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</si>
  <si>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</si>
  <si>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</si>
  <si>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</si>
  <si>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</si>
  <si>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</si>
  <si>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</si>
  <si>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</si>
  <si>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</si>
  <si>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</si>
  <si>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</si>
  <si>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</si>
  <si>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</si>
  <si>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</si>
  <si>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</si>
  <si>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</si>
  <si>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</si>
  <si>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</si>
  <si>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</si>
  <si>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</si>
  <si>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</si>
  <si>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</si>
  <si>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</si>
  <si>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</si>
  <si>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</si>
  <si>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</si>
  <si>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</si>
  <si>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</si>
  <si>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</si>
  <si>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</si>
  <si>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</si>
  <si>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</si>
  <si>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</si>
  <si>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</si>
  <si>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</si>
  <si>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</si>
  <si>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</si>
  <si>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</si>
  <si>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</si>
  <si>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</si>
  <si>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</si>
  <si>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</si>
  <si>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</si>
  <si>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</si>
  <si>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</si>
  <si>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</si>
  <si>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</si>
  <si>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</si>
  <si>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</si>
  <si>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</si>
  <si>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</si>
  <si>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</si>
  <si>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</si>
  <si>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</si>
  <si>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</si>
  <si>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</si>
  <si>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</si>
  <si>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</si>
  <si>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</si>
  <si>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</si>
  <si>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</si>
  <si>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</si>
  <si>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</si>
  <si>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</si>
  <si>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</si>
  <si>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</si>
  <si>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</si>
  <si>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</si>
  <si>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</si>
  <si>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</si>
  <si>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</si>
  <si>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</si>
  <si>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</si>
  <si>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</si>
  <si>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</si>
  <si>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</si>
  <si>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</si>
  <si>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</si>
  <si>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</si>
  <si>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</si>
  <si>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</si>
  <si>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</si>
  <si>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</si>
  <si>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</si>
  <si>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</si>
  <si>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</si>
  <si>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</si>
  <si>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</si>
  <si>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</si>
  <si>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</si>
  <si>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</si>
  <si>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</si>
  <si>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</si>
  <si>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</si>
  <si>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</si>
  <si>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</si>
  <si>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</si>
  <si>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</si>
  <si>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</si>
  <si>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</si>
  <si>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</si>
  <si>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</si>
  <si>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</si>
  <si>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</si>
  <si>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</si>
  <si>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</si>
  <si>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</si>
  <si>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</si>
  <si>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</si>
  <si>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</si>
  <si>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</si>
  <si>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</si>
  <si>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</si>
  <si>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</si>
  <si>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</si>
  <si>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</si>
  <si>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</si>
  <si>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</si>
  <si>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</si>
  <si>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</si>
  <si>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</si>
  <si>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</si>
  <si>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</si>
  <si>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</si>
  <si>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</si>
  <si>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</si>
  <si>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</si>
  <si>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</si>
  <si>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</si>
  <si>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</si>
  <si>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</si>
  <si>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</si>
  <si>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</si>
  <si>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</si>
  <si>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</si>
  <si>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</si>
  <si>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</si>
  <si>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</si>
  <si>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</si>
  <si>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</si>
  <si>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</si>
  <si>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</si>
  <si>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</si>
  <si>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</si>
  <si>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</si>
  <si>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</si>
  <si>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</si>
  <si>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</si>
  <si>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</si>
  <si>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</si>
  <si>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</si>
  <si>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</si>
  <si>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</si>
  <si>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</si>
  <si>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</si>
  <si>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</si>
  <si>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</si>
  <si>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</si>
  <si>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</si>
  <si>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</si>
  <si>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</si>
  <si>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</si>
  <si>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</si>
  <si>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</si>
  <si>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</si>
  <si>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</si>
  <si>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</si>
  <si>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</si>
  <si>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</si>
  <si>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</si>
  <si>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</si>
  <si>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</si>
  <si>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</si>
  <si>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</si>
  <si>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</si>
  <si>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</si>
  <si>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</si>
  <si>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</si>
  <si>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</si>
  <si>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</si>
  <si>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</si>
  <si>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</si>
  <si>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</si>
  <si>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</si>
  <si>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</si>
  <si>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</si>
  <si>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</si>
  <si>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</si>
  <si>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</si>
  <si>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</si>
  <si>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</si>
  <si>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</si>
  <si>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</si>
  <si>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</si>
  <si>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</si>
  <si>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</si>
  <si>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</si>
  <si>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</si>
  <si>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</si>
  <si>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</si>
  <si>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</si>
  <si>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</si>
  <si>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</si>
  <si>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</si>
  <si>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</si>
  <si>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</si>
  <si>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</si>
  <si>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</si>
  <si>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</si>
  <si>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</si>
  <si>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</si>
  <si>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</si>
  <si>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</si>
  <si>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</si>
  <si>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</si>
  <si>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</si>
  <si>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</si>
  <si>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</si>
  <si>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</si>
  <si>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</si>
  <si>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</si>
  <si>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</si>
  <si>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</si>
  <si>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</si>
  <si>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</si>
  <si>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</si>
  <si>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</si>
  <si>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</si>
  <si>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</si>
  <si>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</si>
  <si>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</si>
  <si>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</si>
  <si>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</si>
  <si>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</si>
  <si>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</si>
  <si>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</si>
  <si>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</si>
  <si>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</si>
  <si>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</si>
  <si>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</si>
  <si>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</si>
  <si>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</si>
  <si>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</si>
  <si>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</si>
  <si>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</si>
  <si>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</si>
  <si>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</si>
  <si>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</si>
  <si>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</si>
  <si>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</si>
  <si>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</si>
  <si>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</si>
  <si>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</si>
  <si>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</si>
  <si>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</si>
  <si>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</si>
  <si>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</si>
  <si>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</si>
  <si>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</si>
  <si>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</si>
  <si>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</si>
  <si>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</si>
  <si>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</si>
  <si>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</si>
  <si>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</si>
  <si>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</si>
  <si>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</si>
  <si>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</si>
  <si>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</si>
  <si>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</si>
  <si>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</si>
  <si>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</si>
  <si>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</si>
  <si>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</si>
  <si>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</si>
  <si>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</si>
  <si>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</si>
  <si>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</si>
  <si>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</si>
  <si>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</si>
  <si>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</si>
  <si>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</si>
  <si>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</si>
  <si>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</si>
  <si>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</si>
  <si>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</si>
  <si>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</si>
  <si>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</si>
  <si>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</si>
  <si>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</si>
  <si>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</si>
  <si>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</si>
  <si>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</si>
  <si>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</si>
  <si>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</si>
  <si>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</si>
  <si>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</si>
  <si>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</si>
  <si>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</si>
  <si>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</si>
  <si>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</si>
  <si>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</si>
  <si>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</si>
  <si>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</si>
  <si>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</si>
  <si>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</si>
  <si>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</si>
  <si>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</si>
  <si>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</si>
  <si>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</si>
  <si>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</si>
  <si>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</si>
  <si>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</si>
  <si>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</si>
  <si>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</si>
  <si>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</si>
  <si>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</si>
  <si>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</si>
  <si>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</si>
  <si>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</si>
  <si>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</si>
  <si>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</si>
  <si>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</si>
  <si>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</si>
  <si>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</si>
  <si>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</si>
  <si>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</si>
  <si>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</si>
  <si>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</si>
  <si>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</si>
  <si>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</si>
  <si>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</si>
  <si>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</si>
  <si>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</si>
  <si>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</si>
  <si>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</si>
  <si>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</si>
  <si>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</si>
  <si>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</si>
  <si>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</si>
  <si>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</si>
  <si>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</si>
  <si>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</si>
  <si>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</si>
  <si>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</si>
  <si>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</si>
  <si>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</si>
  <si>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</si>
  <si>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</si>
  <si>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</si>
  <si>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</si>
  <si>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</si>
  <si>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</si>
  <si>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</si>
  <si>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</si>
  <si>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</si>
  <si>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</si>
  <si>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</si>
  <si>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</si>
  <si>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</si>
  <si>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</si>
  <si>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</si>
  <si>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</si>
  <si>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</si>
  <si>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</si>
  <si>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</si>
  <si>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</si>
  <si>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</si>
  <si>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</si>
  <si>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</si>
  <si>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</si>
  <si>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</si>
  <si>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</si>
  <si>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</si>
  <si>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</si>
  <si>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</si>
  <si>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</si>
  <si>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</si>
  <si>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</si>
  <si>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</si>
  <si>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</si>
  <si>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</si>
  <si>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</si>
  <si>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</si>
  <si>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</si>
  <si>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</si>
  <si>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</si>
  <si>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</si>
  <si>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</si>
  <si>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</si>
  <si>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</si>
  <si>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</si>
  <si>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</si>
  <si>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</si>
  <si>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</si>
  <si>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</si>
  <si>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</si>
  <si>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</si>
  <si>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</si>
  <si>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</si>
  <si>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</si>
  <si>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</si>
  <si>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</si>
  <si>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</si>
  <si>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</si>
  <si>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</si>
  <si>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</si>
  <si>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</si>
  <si>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</si>
  <si>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</si>
  <si>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</si>
  <si>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</si>
  <si>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</si>
  <si>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</si>
  <si>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</si>
  <si>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</si>
  <si>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</si>
  <si>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</si>
  <si>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</si>
  <si>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</si>
  <si>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</si>
  <si>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</si>
  <si>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</si>
  <si>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</si>
  <si>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</si>
  <si>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</si>
  <si>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</si>
  <si>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</si>
  <si>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</si>
  <si>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</si>
  <si>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</si>
  <si>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</si>
  <si>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</si>
  <si>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</si>
  <si>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</si>
  <si>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</si>
  <si>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</si>
  <si>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</si>
  <si>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</si>
  <si>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</si>
  <si>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</si>
  <si>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</si>
  <si>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</si>
  <si>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</si>
  <si>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</si>
  <si>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</si>
  <si>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</si>
  <si>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</si>
  <si>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</si>
  <si>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</si>
  <si>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</si>
  <si>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</si>
  <si>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</si>
  <si>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</si>
  <si>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</si>
  <si>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</si>
  <si>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</si>
  <si>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</si>
  <si>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</si>
  <si>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</si>
  <si>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</si>
  <si>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</si>
  <si>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</si>
  <si>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</si>
  <si>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</si>
  <si>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</si>
  <si>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</si>
  <si>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</si>
  <si>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</si>
  <si>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</si>
  <si>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</si>
  <si>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</si>
  <si>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</si>
  <si>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</si>
  <si>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</si>
  <si>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</si>
  <si>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</si>
  <si>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</si>
  <si>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</si>
  <si>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</si>
  <si>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</si>
  <si>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</si>
  <si>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</si>
  <si>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</si>
  <si>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</si>
  <si>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</si>
  <si>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</si>
  <si>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</si>
  <si>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</si>
  <si>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</si>
  <si>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</si>
  <si>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</si>
  <si>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</si>
  <si>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</si>
  <si>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</si>
  <si>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</si>
  <si>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</si>
  <si>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</si>
  <si>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</si>
  <si>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</si>
  <si>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</si>
  <si>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</si>
  <si>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</si>
  <si>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</si>
  <si>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</si>
  <si>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</si>
  <si>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</si>
  <si>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</si>
  <si>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</si>
  <si>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</si>
  <si>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</si>
  <si>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</si>
  <si>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</si>
  <si>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</si>
  <si>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</si>
  <si>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</si>
  <si>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</si>
  <si>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</si>
  <si>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</si>
  <si>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</si>
  <si>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</si>
  <si>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</si>
  <si>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</si>
  <si>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</si>
  <si>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</si>
  <si>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</si>
  <si>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</si>
  <si>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</si>
  <si>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</si>
  <si>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</si>
  <si>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</si>
  <si>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</si>
  <si>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</si>
  <si>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</si>
  <si>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</si>
  <si>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</si>
  <si>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</si>
  <si>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</si>
  <si>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</si>
  <si>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</si>
  <si>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</si>
  <si>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</si>
  <si>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</si>
  <si>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</si>
  <si>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</si>
  <si>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</si>
  <si>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</si>
  <si>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</si>
  <si>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</si>
  <si>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</si>
  <si>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</si>
  <si>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</si>
  <si>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</si>
  <si>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</si>
  <si>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</si>
  <si>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</si>
  <si>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</si>
  <si>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</si>
  <si>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</si>
  <si>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</si>
  <si>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</si>
  <si>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</si>
  <si>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</si>
  <si>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</si>
  <si>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</si>
  <si>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</si>
  <si>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</si>
  <si>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</si>
  <si>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</si>
  <si>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</si>
  <si>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</si>
  <si>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</si>
  <si>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</si>
  <si>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</si>
  <si>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</si>
  <si>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</si>
  <si>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</si>
  <si>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</si>
  <si>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</si>
  <si>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</si>
  <si>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</si>
  <si>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</si>
  <si>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</si>
  <si>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</si>
  <si>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</si>
  <si>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</si>
  <si>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</si>
  <si>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</si>
  <si>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</si>
  <si>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</si>
  <si>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</si>
  <si>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</si>
  <si>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</si>
  <si>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</si>
  <si>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</si>
  <si>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</si>
  <si>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</si>
  <si>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</si>
  <si>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</si>
  <si>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</si>
  <si>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</si>
  <si>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</si>
  <si>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</si>
  <si>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</si>
  <si>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</si>
  <si>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</si>
  <si>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</si>
  <si>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</si>
  <si>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</si>
  <si>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</si>
  <si>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</si>
  <si>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</si>
  <si>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</si>
  <si>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</si>
  <si>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</si>
  <si>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</si>
  <si>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</si>
  <si>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</si>
  <si>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</si>
  <si>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</si>
  <si>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</si>
  <si>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</si>
  <si>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</si>
  <si>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</si>
  <si>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</si>
  <si>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</si>
  <si>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</si>
  <si>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</si>
  <si>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</si>
  <si>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</si>
  <si>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</si>
  <si>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</si>
  <si>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</si>
  <si>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</si>
  <si>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</si>
  <si>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</si>
  <si>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</si>
  <si>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</si>
  <si>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</si>
  <si>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</si>
  <si>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</si>
  <si>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</si>
  <si>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</si>
  <si>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</si>
  <si>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</si>
  <si>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</si>
  <si>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</si>
  <si>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</si>
  <si>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</si>
  <si>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</si>
  <si>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</si>
  <si>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</si>
  <si>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</si>
  <si>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</si>
  <si>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</si>
  <si>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</si>
  <si>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</si>
  <si>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</si>
  <si>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</si>
  <si>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</si>
  <si>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</si>
  <si>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</si>
  <si>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</si>
  <si>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</si>
  <si>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</si>
  <si>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</si>
  <si>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</si>
  <si>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</si>
  <si>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</si>
  <si>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</si>
  <si>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</si>
  <si>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</si>
  <si>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</si>
  <si>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</si>
  <si>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</si>
  <si>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</si>
  <si>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</si>
  <si>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</si>
  <si>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</si>
  <si>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</si>
  <si>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</si>
  <si>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</si>
  <si>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</si>
  <si>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</si>
  <si>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</si>
  <si>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</si>
  <si>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</si>
  <si>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</si>
  <si>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</si>
  <si>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</si>
  <si>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</si>
  <si>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</si>
  <si>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</si>
  <si>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</si>
  <si>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</si>
  <si>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</si>
  <si>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</si>
  <si>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</si>
  <si>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</si>
  <si>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</si>
  <si>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</si>
  <si>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</si>
  <si>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</si>
  <si>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</si>
  <si>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</si>
  <si>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</si>
  <si>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</si>
  <si>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</si>
  <si>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</si>
  <si>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</si>
  <si>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</si>
  <si>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</si>
  <si>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</si>
  <si>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</si>
  <si>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</si>
  <si>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</si>
  <si>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</si>
  <si>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</si>
  <si>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</si>
  <si>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</si>
  <si>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</si>
  <si>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</si>
  <si>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</si>
  <si>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</si>
  <si>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</si>
  <si>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</si>
  <si>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</si>
  <si>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</si>
  <si>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</si>
  <si>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</si>
  <si>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</si>
  <si>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</si>
  <si>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</si>
  <si>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</si>
  <si>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</si>
  <si>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</si>
  <si>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</si>
  <si>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</si>
  <si>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</si>
  <si>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</si>
  <si>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</si>
  <si>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</si>
  <si>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</si>
  <si>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</si>
  <si>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</si>
  <si>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</si>
  <si>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</si>
  <si>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</si>
  <si>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</si>
  <si>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</si>
  <si>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</si>
  <si>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</si>
  <si>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</si>
  <si>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</si>
  <si>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</si>
  <si>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</si>
  <si>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</si>
  <si>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</si>
  <si>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</si>
  <si>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</si>
  <si>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</si>
  <si>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</si>
  <si>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</si>
  <si>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</si>
  <si>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</si>
  <si>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</si>
  <si>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</si>
  <si>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</si>
  <si>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</si>
  <si>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</si>
  <si>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</si>
  <si>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</si>
  <si>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</si>
  <si>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</si>
  <si>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</si>
  <si>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</si>
  <si>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</si>
  <si>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</si>
  <si>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</si>
  <si>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</si>
  <si>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</si>
  <si>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</si>
  <si>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</si>
  <si>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</si>
  <si>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</si>
  <si>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</si>
  <si>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</si>
  <si>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</si>
  <si>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</si>
  <si>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</si>
  <si>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</si>
  <si>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</si>
  <si>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</si>
  <si>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</si>
  <si>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</si>
  <si>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</si>
  <si>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</si>
  <si>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</si>
  <si>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</si>
  <si>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</si>
  <si>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</si>
  <si>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</si>
  <si>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</si>
  <si>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</si>
  <si>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</si>
  <si>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</si>
  <si>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</si>
  <si>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</si>
  <si>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</si>
  <si>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</si>
  <si>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</si>
  <si>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</si>
  <si>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</si>
  <si>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</si>
  <si>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</si>
  <si>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</si>
  <si>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</si>
  <si>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</si>
  <si>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</si>
  <si>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</si>
  <si>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</si>
  <si>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</si>
  <si>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</si>
  <si>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</si>
  <si>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</si>
  <si>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</si>
  <si>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</si>
  <si>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</si>
  <si>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</si>
  <si>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</si>
  <si>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</si>
  <si>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</si>
  <si>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</si>
  <si>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</si>
  <si>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</si>
  <si>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</si>
  <si>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</si>
  <si>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</si>
  <si>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</si>
  <si>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</si>
  <si>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</si>
  <si>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</si>
  <si>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</si>
  <si>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</si>
  <si>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</si>
  <si>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</si>
  <si>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</si>
  <si>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</si>
  <si>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</si>
  <si>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</si>
  <si>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</si>
  <si>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</si>
  <si>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</si>
  <si>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</si>
  <si>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</si>
  <si>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</si>
  <si>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</si>
  <si>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</si>
  <si>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</si>
  <si>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</si>
  <si>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</si>
  <si>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</si>
  <si>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</si>
  <si>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</si>
  <si>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</si>
  <si>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</si>
  <si>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</si>
  <si>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</si>
  <si>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</si>
  <si>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</si>
  <si>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</si>
  <si>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</si>
  <si>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</si>
  <si>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</si>
  <si>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</si>
  <si>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</si>
  <si>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</si>
  <si>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</si>
  <si>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</si>
  <si>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</si>
  <si>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</si>
  <si>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</si>
  <si>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</si>
  <si>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</si>
  <si>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</si>
  <si>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</si>
  <si>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</si>
  <si>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</si>
  <si>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</si>
  <si>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</si>
  <si>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</si>
  <si>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</si>
  <si>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</si>
  <si>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</si>
  <si>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</si>
  <si>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</si>
  <si>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</si>
  <si>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</si>
  <si>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</si>
  <si>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</si>
  <si>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</si>
  <si>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</si>
  <si>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</si>
  <si>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</si>
  <si>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</si>
  <si>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</si>
  <si>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</si>
  <si>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</si>
  <si>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</si>
  <si>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</si>
  <si>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</si>
  <si>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</si>
  <si>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</si>
  <si>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</si>
  <si>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</si>
  <si>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</si>
  <si>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</si>
  <si>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</si>
  <si>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</si>
  <si>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</si>
  <si>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</si>
  <si>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</si>
  <si>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</si>
  <si>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</si>
  <si>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</si>
  <si>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</si>
  <si>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</si>
  <si>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</si>
  <si>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</si>
  <si>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</si>
  <si>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</si>
  <si>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</si>
  <si>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</si>
  <si>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</si>
  <si>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</si>
  <si>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</si>
  <si>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</si>
  <si>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</si>
  <si>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</si>
  <si>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</si>
  <si>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</si>
  <si>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</si>
  <si>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</si>
  <si>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</si>
  <si>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</si>
  <si>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</si>
  <si>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</si>
  <si>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</si>
  <si>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</si>
  <si>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</si>
  <si>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</si>
  <si>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</si>
  <si>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</si>
  <si>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</si>
  <si>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</si>
  <si>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</si>
  <si>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</si>
  <si>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</si>
  <si>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</si>
  <si>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</si>
  <si>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</si>
  <si>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</si>
  <si>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</si>
  <si>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</si>
  <si>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</si>
  <si>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</si>
  <si>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</si>
  <si>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</si>
  <si>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</si>
  <si>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</si>
  <si>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</si>
  <si>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</si>
  <si>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</si>
  <si>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</si>
  <si>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</si>
  <si>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</si>
  <si>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</si>
  <si>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</si>
  <si>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</si>
  <si>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</si>
  <si>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</si>
  <si>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</si>
  <si>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</si>
  <si>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</si>
  <si>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</si>
  <si>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</si>
  <si>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</si>
  <si>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</si>
  <si>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</si>
  <si>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</si>
  <si>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</si>
  <si>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</si>
  <si>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</si>
  <si>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</si>
  <si>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</si>
  <si>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</si>
  <si>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</si>
  <si>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</si>
  <si>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</si>
  <si>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</si>
  <si>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</si>
  <si>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</si>
  <si>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</si>
  <si>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</si>
  <si>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</si>
  <si>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</si>
  <si>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</si>
  <si>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</si>
  <si>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</si>
  <si>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</si>
  <si>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</si>
  <si>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</si>
  <si>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</si>
  <si>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</si>
  <si>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</si>
  <si>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</si>
  <si>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</si>
  <si>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</si>
  <si>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</si>
  <si>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</si>
  <si>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</si>
  <si>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</si>
  <si>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</si>
  <si>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</si>
  <si>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</si>
  <si>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</si>
  <si>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</si>
  <si>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</si>
  <si>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</si>
  <si>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</si>
  <si>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</si>
  <si>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</si>
  <si>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</si>
  <si>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</si>
  <si>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</si>
  <si>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</si>
  <si>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</si>
  <si>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</si>
  <si>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</si>
  <si>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</si>
  <si>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</si>
  <si>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</si>
  <si>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</si>
  <si>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</si>
  <si>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</si>
  <si>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</si>
  <si>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</si>
  <si>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</si>
  <si>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</si>
  <si>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</si>
  <si>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</si>
  <si>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</si>
  <si>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</si>
  <si>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</si>
  <si>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</si>
  <si>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</si>
  <si>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</si>
  <si>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</si>
  <si>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</si>
  <si>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</si>
  <si>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</si>
  <si>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</si>
  <si>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</si>
  <si>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</si>
  <si>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</si>
  <si>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</si>
  <si>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</si>
  <si>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</si>
  <si>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</si>
  <si>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</si>
  <si>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</si>
  <si>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</si>
  <si>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</si>
  <si>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</si>
  <si>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</si>
  <si>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</si>
  <si>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</si>
  <si>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</si>
  <si>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</si>
  <si>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</si>
  <si>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</si>
  <si>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</si>
  <si>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</si>
  <si>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</si>
  <si>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</si>
  <si>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</si>
  <si>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</si>
  <si>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</si>
  <si>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</si>
  <si>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</si>
  <si>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</si>
  <si>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</si>
  <si>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</si>
  <si>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</si>
  <si>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</si>
  <si>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</si>
  <si>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</si>
  <si>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</si>
  <si>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</si>
  <si>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</si>
  <si>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</si>
  <si>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</si>
  <si>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</si>
  <si>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</si>
  <si>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</si>
  <si>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</si>
  <si>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</si>
  <si>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</si>
  <si>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</si>
  <si>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</si>
  <si>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</si>
  <si>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</si>
  <si>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</si>
  <si>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</si>
  <si>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</si>
  <si>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</si>
  <si>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</si>
  <si>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</si>
  <si>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</si>
  <si>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</si>
  <si>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</si>
  <si>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</si>
  <si>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</si>
  <si>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</si>
  <si>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</si>
  <si>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</si>
  <si>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</si>
  <si>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</si>
  <si>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</si>
  <si>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</si>
  <si>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</si>
  <si>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</si>
  <si>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</si>
  <si>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</si>
  <si>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</si>
  <si>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</si>
  <si>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</si>
  <si>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</si>
  <si>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</si>
  <si>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</si>
  <si>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</si>
  <si>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</si>
  <si>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</si>
  <si>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</si>
  <si>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</si>
  <si>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</si>
  <si>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</si>
  <si>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</si>
  <si>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</si>
  <si>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</si>
  <si>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</si>
  <si>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</si>
  <si>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</si>
  <si>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</si>
  <si>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</si>
  <si>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</si>
  <si>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</si>
  <si>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</si>
  <si>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</si>
  <si>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</si>
  <si>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</si>
  <si>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</si>
  <si>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</si>
  <si>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</si>
  <si>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</si>
  <si>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</si>
  <si>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</si>
  <si>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</si>
  <si>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</si>
  <si>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</si>
  <si>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</si>
  <si>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</si>
  <si>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</si>
  <si>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</si>
  <si>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</si>
  <si>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</si>
  <si>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</si>
  <si>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</si>
  <si>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</si>
  <si>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</si>
  <si>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</si>
  <si>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</si>
  <si>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</si>
  <si>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</si>
  <si>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</si>
  <si>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</si>
  <si>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</si>
  <si>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</si>
  <si>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</si>
  <si>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</si>
  <si>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</si>
  <si>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</si>
  <si>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</si>
  <si>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</si>
  <si>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</si>
  <si>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</si>
  <si>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</si>
  <si>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</si>
  <si>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</si>
  <si>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</si>
  <si>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</si>
  <si>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</si>
  <si>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</si>
  <si>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</si>
  <si>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</si>
  <si>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</si>
  <si>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</si>
  <si>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</si>
  <si>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</si>
  <si>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</si>
  <si>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</si>
  <si>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</si>
  <si>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</si>
  <si>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</si>
  <si>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</si>
  <si>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</si>
  <si>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</si>
  <si>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</si>
  <si>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</si>
  <si>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</si>
  <si>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</si>
  <si>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</si>
  <si>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</si>
  <si>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</si>
  <si>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</si>
  <si>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</si>
  <si>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</si>
  <si>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</si>
  <si>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</si>
  <si>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</si>
  <si>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</si>
  <si>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</si>
  <si>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</si>
  <si>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</si>
  <si>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</si>
  <si>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</si>
  <si>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</si>
  <si>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</si>
  <si>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</si>
  <si>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</si>
  <si>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</si>
  <si>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</si>
  <si>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</si>
  <si>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</si>
  <si>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</si>
  <si>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</si>
  <si>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</si>
  <si>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</si>
  <si>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</si>
  <si>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</si>
  <si>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</si>
  <si>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</si>
  <si>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</si>
  <si>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</si>
  <si>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</si>
  <si>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</si>
  <si>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</si>
  <si>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</si>
  <si>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</si>
  <si>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</si>
  <si>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</si>
  <si>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</si>
  <si>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</si>
  <si>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</si>
  <si>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</si>
  <si>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</si>
  <si>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</si>
  <si>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</si>
  <si>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</si>
  <si>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</si>
  <si>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</si>
  <si>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</si>
  <si>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</si>
  <si>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</si>
  <si>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</si>
  <si>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</si>
  <si>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</si>
  <si>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</si>
  <si>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</si>
  <si>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</si>
  <si>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</si>
  <si>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</si>
  <si>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</si>
  <si>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</si>
  <si>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</si>
  <si>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</si>
  <si>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</si>
  <si>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</si>
  <si>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</si>
  <si>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</si>
  <si>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</si>
  <si>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</si>
  <si>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</si>
  <si>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</si>
  <si>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</si>
  <si>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</si>
  <si>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</si>
  <si>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</si>
  <si>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</si>
  <si>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</si>
  <si>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</si>
  <si>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</si>
  <si>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</si>
  <si>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</si>
  <si>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</si>
  <si>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</si>
  <si>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</si>
  <si>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</si>
  <si>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</si>
  <si>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</si>
  <si>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</si>
  <si>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</si>
  <si>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</si>
  <si>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</si>
  <si>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</si>
  <si>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</si>
  <si>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</si>
  <si>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</si>
  <si>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</si>
  <si>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</si>
  <si>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</si>
  <si>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</si>
  <si>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</si>
  <si>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</si>
  <si>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</si>
  <si>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</si>
  <si>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</si>
  <si>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</si>
  <si>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</si>
  <si>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</si>
  <si>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</si>
  <si>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</si>
  <si>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</si>
  <si>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</si>
  <si>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</si>
  <si>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</si>
  <si>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</si>
  <si>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</si>
  <si>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</si>
  <si>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</si>
  <si>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</si>
  <si>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</si>
  <si>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</si>
  <si>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</si>
  <si>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</si>
  <si>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</si>
  <si>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</si>
  <si>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</si>
  <si>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</si>
  <si>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</si>
  <si>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</si>
  <si>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</si>
  <si>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</si>
  <si>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</si>
  <si>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</si>
  <si>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</si>
  <si>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</si>
  <si>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</si>
  <si>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</si>
  <si>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</si>
  <si>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</si>
  <si>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</si>
  <si>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</si>
  <si>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</si>
  <si>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</si>
  <si>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</si>
  <si>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</si>
  <si>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</si>
  <si>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</si>
  <si>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</si>
  <si>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</si>
  <si>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</si>
  <si>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</si>
  <si>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</si>
  <si>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</si>
  <si>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</si>
  <si>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</si>
  <si>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</si>
  <si>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</si>
  <si>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</si>
  <si>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</si>
  <si>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</si>
  <si>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</si>
  <si>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</si>
  <si>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</si>
  <si>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</si>
  <si>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</si>
  <si>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</si>
  <si>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</si>
  <si>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</si>
  <si>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</si>
  <si>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</si>
  <si>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</si>
  <si>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</si>
  <si>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</si>
  <si>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</si>
  <si>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</si>
  <si>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</si>
  <si>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</si>
  <si>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</si>
  <si>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</si>
  <si>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</si>
  <si>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</si>
  <si>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</si>
  <si>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</si>
  <si>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</si>
  <si>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</si>
  <si>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</si>
  <si>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</si>
  <si>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</si>
  <si>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</si>
  <si>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</si>
  <si>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</si>
  <si>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</si>
  <si>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</si>
  <si>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</si>
  <si>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</si>
  <si>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</si>
  <si>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</si>
  <si>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</si>
  <si>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</si>
  <si>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</si>
  <si>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</si>
  <si>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</si>
  <si>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</si>
  <si>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</si>
  <si>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</si>
  <si>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</si>
  <si>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</si>
  <si>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</si>
  <si>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</si>
  <si>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</si>
  <si>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</si>
  <si>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</si>
  <si>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</si>
  <si>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</si>
  <si>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</si>
  <si>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</si>
  <si>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</si>
  <si>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</si>
  <si>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</si>
  <si>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</si>
  <si>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</si>
  <si>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</si>
  <si>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</si>
  <si>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</si>
  <si>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</si>
  <si>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</si>
  <si>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</si>
  <si>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</si>
  <si>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</si>
  <si>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</si>
  <si>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</si>
  <si>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</si>
  <si>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</si>
  <si>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</si>
  <si>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</si>
  <si>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</si>
  <si>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</si>
  <si>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</si>
  <si>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</si>
  <si>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</si>
  <si>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</si>
  <si>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</si>
  <si>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</si>
  <si>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</si>
  <si>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</si>
  <si>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</si>
  <si>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</si>
  <si>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</si>
  <si>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</si>
  <si>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</si>
  <si>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</si>
  <si>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</si>
  <si>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</si>
  <si>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</si>
  <si>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</si>
  <si>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</si>
  <si>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</si>
  <si>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</si>
  <si>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</si>
  <si>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</si>
  <si>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</si>
  <si>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</si>
  <si>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</si>
  <si>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</si>
  <si>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</si>
  <si>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</si>
  <si>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</si>
  <si>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</si>
  <si>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</si>
  <si>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</si>
  <si>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</si>
  <si>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</si>
  <si>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</si>
  <si>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</si>
  <si>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</si>
  <si>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</si>
  <si>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</si>
  <si>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</si>
  <si>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</si>
  <si>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</si>
  <si>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</si>
  <si>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</si>
  <si>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</si>
  <si>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</si>
  <si>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</si>
  <si>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</si>
  <si>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</si>
  <si>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</si>
  <si>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</si>
  <si>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</si>
  <si>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</si>
  <si>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</si>
  <si>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</si>
  <si>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</si>
  <si>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</si>
  <si>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</si>
  <si>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</si>
  <si>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</si>
  <si>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</si>
  <si>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</si>
  <si>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</si>
  <si>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</si>
  <si>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</si>
  <si>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</si>
  <si>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</si>
  <si>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</si>
  <si>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</si>
  <si>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</si>
  <si>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</si>
  <si>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</si>
  <si>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</si>
  <si>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</si>
  <si>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</si>
  <si>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</si>
  <si>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</si>
  <si>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</si>
  <si>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</si>
  <si>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</si>
  <si>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</si>
  <si>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</si>
  <si>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</si>
  <si>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</si>
  <si>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</si>
  <si>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</si>
  <si>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</si>
  <si>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</si>
  <si>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</si>
  <si>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</si>
  <si>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</si>
  <si>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</si>
  <si>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</si>
  <si>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</si>
  <si>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</si>
  <si>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</si>
  <si>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</si>
  <si>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</si>
  <si>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</si>
  <si>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</si>
  <si>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</si>
  <si>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</si>
  <si>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</si>
  <si>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</si>
  <si>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</si>
  <si>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</si>
  <si>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</si>
  <si>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</si>
  <si>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</si>
  <si>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</si>
  <si>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</si>
  <si>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</si>
  <si>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</si>
  <si>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</si>
  <si>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</si>
  <si>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</si>
  <si>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</si>
  <si>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</si>
  <si>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</si>
  <si>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</si>
  <si>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</si>
  <si>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</si>
  <si>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</si>
  <si>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</si>
  <si>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</si>
  <si>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</si>
  <si>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</si>
  <si>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</si>
  <si>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</si>
  <si>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</si>
  <si>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</si>
  <si>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</si>
  <si>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</si>
  <si>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</si>
  <si>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</si>
  <si>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</si>
  <si>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</si>
  <si>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</si>
  <si>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</si>
  <si>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</si>
  <si>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</si>
  <si>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</si>
  <si>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</si>
  <si>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</si>
  <si>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</si>
  <si>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</si>
  <si>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</si>
  <si>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</si>
  <si>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</si>
  <si>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</si>
  <si>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</si>
  <si>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</si>
  <si>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</si>
  <si>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</si>
  <si>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</si>
  <si>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</si>
  <si>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</si>
  <si>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</si>
  <si>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</si>
  <si>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</si>
  <si>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</si>
  <si>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</si>
  <si>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</si>
  <si>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</si>
  <si>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</si>
  <si>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</si>
  <si>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</si>
  <si>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</si>
  <si>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</si>
  <si>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</si>
  <si>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</si>
  <si>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</si>
  <si>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</si>
  <si>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</si>
  <si>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</si>
  <si>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</si>
  <si>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</si>
  <si>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</si>
  <si>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</si>
  <si>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</si>
  <si>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</si>
  <si>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</si>
  <si>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</si>
  <si>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</si>
  <si>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</si>
  <si>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</si>
  <si>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</si>
  <si>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</si>
  <si>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</si>
  <si>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</si>
  <si>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</si>
  <si>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</si>
  <si>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</si>
  <si>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</si>
  <si>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</si>
  <si>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</si>
  <si>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</si>
  <si>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</si>
  <si>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</si>
  <si>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</si>
  <si>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</si>
  <si>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</si>
  <si>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</si>
  <si>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</si>
  <si>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</si>
  <si>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</si>
  <si>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</si>
  <si>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</si>
  <si>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</si>
  <si>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</si>
  <si>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</si>
  <si>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</si>
  <si>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</si>
  <si>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</si>
  <si>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</si>
  <si>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</si>
  <si>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</si>
  <si>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</si>
  <si>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</si>
  <si>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</si>
  <si>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</si>
  <si>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</si>
  <si>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</si>
  <si>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</si>
  <si>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</si>
  <si>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</si>
  <si>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</si>
  <si>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</si>
  <si>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</si>
  <si>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</si>
  <si>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</si>
  <si>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</si>
  <si>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</si>
  <si>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</si>
  <si>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</si>
  <si>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</si>
  <si>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</si>
  <si>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</si>
  <si>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</si>
  <si>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</si>
  <si>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</si>
  <si>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</si>
  <si>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</si>
  <si>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</si>
  <si>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</si>
  <si>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</si>
  <si>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</si>
  <si>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</si>
  <si>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</si>
  <si>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</si>
  <si>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</si>
  <si>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</si>
  <si>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</si>
  <si>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</si>
  <si>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</si>
  <si>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</si>
  <si>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</si>
  <si>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</si>
  <si>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</si>
  <si>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</si>
  <si>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</si>
  <si>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</si>
  <si>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</si>
  <si>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</si>
  <si>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</si>
  <si>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</si>
  <si>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</si>
  <si>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</si>
  <si>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</si>
  <si>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</si>
  <si>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</si>
  <si>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</si>
  <si>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</si>
  <si>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</si>
  <si>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</si>
  <si>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</si>
  <si>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</si>
  <si>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</si>
  <si>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</si>
  <si>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</si>
  <si>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</si>
  <si>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</si>
  <si>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</si>
  <si>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</si>
  <si>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</si>
  <si>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</si>
  <si>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</si>
  <si>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</si>
  <si>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</si>
  <si>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</si>
  <si>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</si>
  <si>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</si>
  <si>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</si>
  <si>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</si>
  <si>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</si>
  <si>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</si>
  <si>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</si>
  <si>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</si>
  <si>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</si>
  <si>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</si>
  <si>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</si>
  <si>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</si>
  <si>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</si>
  <si>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</si>
  <si>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</si>
  <si>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</si>
  <si>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</si>
  <si>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</si>
  <si>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</si>
  <si>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</si>
  <si>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</si>
  <si>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</si>
  <si>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</si>
  <si>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</si>
  <si>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</si>
  <si>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</si>
  <si>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</si>
  <si>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</si>
  <si>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</si>
  <si>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</si>
  <si>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</si>
  <si>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</si>
  <si>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</si>
  <si>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</si>
  <si>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</si>
  <si>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</si>
  <si>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</si>
  <si>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</si>
  <si>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</si>
  <si>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</si>
  <si>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</si>
  <si>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</si>
  <si>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</si>
  <si>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</si>
  <si>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</si>
  <si>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</si>
  <si>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</si>
  <si>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</si>
  <si>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</si>
  <si>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</si>
  <si>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</si>
  <si>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</si>
  <si>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</si>
  <si>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</si>
  <si>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</si>
  <si>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</si>
  <si>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</si>
  <si>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</si>
  <si>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</si>
  <si>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</si>
  <si>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</si>
  <si>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</si>
  <si>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</si>
  <si>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</si>
  <si>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</si>
  <si>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</si>
  <si>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</si>
  <si>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</si>
  <si>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</si>
  <si>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</si>
  <si>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</si>
  <si>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</si>
  <si>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</si>
  <si>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</si>
  <si>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</si>
  <si>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</si>
  <si>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</si>
  <si>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</si>
  <si>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</si>
  <si>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</si>
  <si>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</si>
  <si>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</si>
  <si>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</si>
  <si>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</si>
  <si>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</si>
  <si>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</si>
  <si>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</si>
  <si>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</si>
  <si>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</si>
  <si>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</si>
  <si>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</si>
  <si>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</si>
  <si>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</si>
  <si>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</si>
  <si>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</si>
  <si>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</si>
  <si>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</si>
  <si>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</si>
  <si>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</si>
  <si>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</si>
  <si>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</si>
  <si>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</si>
  <si>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</si>
  <si>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</si>
  <si>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</si>
  <si>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</si>
  <si>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</si>
  <si>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</si>
  <si>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</si>
  <si>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</si>
  <si>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</si>
  <si>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</si>
  <si>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</si>
  <si>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</si>
  <si>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</si>
  <si>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</si>
  <si>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</si>
  <si>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</si>
  <si>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</si>
  <si>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</si>
  <si>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</si>
  <si>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</si>
  <si>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</si>
  <si>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</si>
  <si>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</si>
  <si>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</si>
  <si>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</si>
  <si>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</si>
  <si>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</si>
  <si>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</si>
  <si>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</si>
  <si>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</si>
  <si>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</si>
  <si>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</si>
  <si>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</si>
  <si>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</si>
  <si>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</si>
  <si>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</si>
  <si>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</si>
  <si>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</si>
  <si>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</si>
  <si>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</si>
  <si>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</si>
  <si>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</si>
  <si>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</si>
  <si>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</si>
  <si>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</si>
  <si>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</si>
  <si>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</si>
  <si>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</si>
  <si>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</si>
  <si>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</si>
  <si>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</si>
  <si>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</si>
  <si>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</si>
  <si>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</si>
  <si>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</si>
  <si>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</si>
  <si>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</si>
  <si>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</si>
  <si>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</si>
  <si>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</si>
  <si>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</si>
  <si>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</si>
  <si>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</si>
  <si>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</si>
  <si>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</si>
  <si>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</si>
  <si>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</si>
  <si>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</si>
  <si>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</si>
  <si>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</si>
  <si>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</si>
  <si>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</si>
  <si>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</si>
  <si>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</si>
  <si>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</si>
  <si>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</si>
  <si>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</si>
  <si>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</si>
  <si>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</si>
  <si>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</si>
  <si>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</si>
  <si>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</si>
  <si>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</si>
  <si>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</si>
  <si>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</si>
  <si>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</si>
  <si>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</si>
  <si>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</si>
  <si>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</si>
  <si>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</si>
  <si>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</si>
  <si>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</si>
  <si>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</si>
  <si>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</si>
  <si>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</si>
  <si>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</si>
  <si>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</si>
  <si>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</si>
  <si>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</si>
  <si>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</si>
  <si>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</si>
  <si>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</si>
  <si>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</si>
  <si>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</si>
  <si>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</si>
  <si>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</si>
  <si>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</si>
  <si>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</si>
  <si>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</si>
  <si>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</si>
  <si>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</si>
  <si>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</si>
  <si>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</si>
  <si>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</si>
  <si>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</si>
  <si>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</si>
  <si>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</si>
  <si>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</si>
  <si>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</si>
  <si>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</si>
  <si>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</si>
  <si>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</si>
  <si>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</si>
  <si>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</si>
  <si>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</si>
  <si>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</si>
  <si>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</si>
  <si>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</si>
  <si>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</si>
  <si>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</si>
  <si>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</si>
  <si>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</si>
  <si>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</si>
  <si>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</si>
  <si>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</si>
  <si>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</si>
  <si>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</si>
  <si>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</si>
  <si>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</si>
  <si>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</si>
  <si>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</si>
  <si>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</si>
  <si>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</si>
  <si>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</si>
  <si>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</si>
  <si>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</si>
  <si>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</si>
  <si>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</si>
  <si>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</si>
  <si>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</si>
  <si>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</si>
  <si>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</si>
  <si>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</si>
  <si>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</si>
  <si>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</si>
  <si>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</si>
  <si>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</si>
  <si>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</si>
  <si>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</si>
  <si>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</si>
  <si>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</si>
  <si>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</si>
  <si>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</si>
  <si>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</si>
  <si>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</si>
  <si>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</si>
  <si>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</si>
  <si>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</si>
  <si>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</si>
  <si>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</si>
  <si>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</si>
  <si>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</si>
  <si>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</si>
  <si>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</si>
  <si>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</si>
  <si>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</si>
  <si>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</si>
  <si>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</si>
  <si>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</si>
  <si>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</si>
  <si>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</si>
  <si>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</si>
  <si>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</si>
  <si>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</si>
  <si>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</si>
  <si>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</si>
  <si>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</si>
  <si>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</si>
  <si>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</si>
  <si>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</si>
  <si>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</si>
  <si>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</si>
  <si>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</si>
  <si>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</si>
  <si>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</si>
  <si>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</si>
  <si>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</si>
  <si>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</si>
  <si>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</si>
  <si>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</si>
  <si>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</si>
  <si>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</si>
  <si>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</si>
  <si>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</si>
  <si>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</si>
  <si>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</si>
  <si>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</si>
  <si>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</si>
  <si>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</si>
  <si>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</si>
  <si>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</si>
  <si>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</si>
  <si>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</si>
  <si>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</si>
  <si>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</si>
  <si>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</si>
  <si>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</si>
  <si>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</si>
  <si>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</si>
  <si>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</si>
  <si>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</si>
  <si>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</si>
  <si>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</si>
  <si>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</si>
  <si>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</si>
  <si>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</si>
  <si>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</si>
  <si>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</si>
  <si>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</si>
  <si>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</si>
  <si>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</si>
  <si>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</si>
  <si>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</si>
  <si>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</si>
  <si>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</si>
  <si>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</si>
  <si>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</si>
  <si>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</si>
  <si>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</si>
  <si>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</si>
  <si>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</si>
  <si>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</si>
  <si>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</si>
  <si>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</si>
  <si>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</si>
  <si>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</si>
  <si>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</si>
  <si>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</si>
  <si>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</si>
  <si>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</si>
  <si>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</si>
  <si>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</si>
  <si>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</si>
  <si>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</si>
  <si>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</si>
  <si>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</si>
  <si>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</si>
  <si>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</si>
  <si>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</si>
  <si>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</si>
  <si>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</si>
  <si>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</si>
  <si>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</si>
  <si>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</si>
  <si>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</si>
  <si>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</si>
  <si>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</si>
  <si>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</si>
  <si>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</si>
  <si>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</si>
  <si>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</si>
  <si>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</si>
  <si>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</si>
  <si>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</si>
  <si>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</si>
  <si>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</si>
  <si>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</si>
  <si>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</si>
  <si>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</si>
  <si>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</si>
  <si>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</si>
  <si>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</si>
  <si>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</si>
  <si>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</si>
  <si>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</si>
  <si>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</si>
  <si>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</si>
  <si>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</si>
  <si>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</si>
  <si>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</si>
  <si>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</si>
  <si>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</si>
  <si>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</si>
  <si>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</si>
  <si>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</si>
  <si>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</si>
  <si>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</si>
  <si>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</si>
  <si>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</si>
  <si>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</si>
  <si>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</si>
  <si>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</si>
  <si>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</si>
  <si>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</si>
  <si>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</si>
  <si>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</si>
  <si>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</si>
  <si>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</si>
  <si>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</si>
  <si>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</si>
  <si>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</si>
  <si>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</si>
  <si>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</si>
  <si>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</si>
  <si>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</si>
  <si>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</si>
  <si>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</si>
  <si>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</si>
  <si>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</si>
  <si>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</si>
  <si>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</si>
  <si>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</si>
  <si>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</si>
  <si>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</si>
  <si>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</si>
  <si>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</si>
  <si>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</si>
  <si>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</si>
  <si>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</si>
  <si>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</si>
  <si>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</si>
  <si>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</si>
  <si>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</si>
  <si>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</si>
  <si>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</si>
  <si>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</si>
  <si>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</si>
  <si>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</si>
  <si>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</si>
  <si>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</si>
  <si>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</si>
  <si>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</si>
  <si>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</si>
  <si>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</si>
  <si>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</si>
  <si>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</si>
  <si>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</si>
  <si>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</si>
  <si>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</si>
  <si>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</si>
  <si>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</si>
  <si>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</si>
  <si>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</si>
  <si>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</si>
  <si>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</si>
  <si>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</si>
  <si>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</si>
  <si>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</si>
  <si>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</si>
  <si>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</si>
  <si>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</si>
  <si>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</si>
  <si>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</si>
  <si>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</si>
  <si>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</si>
  <si>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</si>
  <si>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</si>
  <si>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</si>
  <si>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</si>
  <si>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</si>
  <si>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</si>
  <si>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</si>
  <si>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</si>
  <si>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</si>
  <si>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</si>
  <si>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</si>
  <si>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</si>
  <si>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</si>
  <si>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</si>
  <si>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</si>
  <si>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</si>
  <si>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</si>
  <si>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</si>
  <si>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</si>
  <si>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</si>
  <si>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</si>
  <si>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</si>
  <si>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</si>
  <si>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</si>
  <si>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</si>
  <si>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</si>
  <si>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</si>
  <si>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</si>
  <si>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</si>
  <si>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</si>
  <si>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</si>
  <si>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</si>
  <si>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</si>
  <si>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</si>
  <si>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</si>
  <si>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</si>
  <si>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</si>
  <si>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</si>
  <si>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</si>
  <si>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</si>
  <si>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</si>
  <si>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</si>
  <si>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</si>
  <si>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</si>
  <si>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</si>
  <si>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</si>
  <si>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</si>
  <si>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</si>
  <si>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</si>
  <si>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</si>
  <si>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</si>
  <si>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</si>
  <si>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</si>
  <si>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</si>
  <si>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</si>
  <si>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</si>
  <si>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</si>
  <si>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</si>
  <si>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</si>
  <si>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</si>
  <si>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</si>
  <si>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</si>
  <si>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</si>
  <si>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</si>
  <si>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</si>
  <si>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</si>
  <si>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</si>
  <si>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</si>
  <si>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</si>
  <si>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</si>
  <si>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</si>
  <si>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</si>
  <si>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</si>
  <si>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</si>
  <si>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</si>
  <si>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</si>
  <si>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</si>
  <si>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</si>
  <si>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</si>
  <si>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</si>
  <si>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</si>
  <si>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</si>
  <si>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</si>
  <si>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</si>
  <si>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</si>
  <si>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</si>
  <si>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</si>
  <si>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</si>
  <si>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</si>
  <si>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</si>
  <si>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</si>
  <si>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</si>
  <si>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</si>
  <si>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</si>
  <si>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</si>
  <si>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</si>
  <si>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</si>
  <si>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</si>
  <si>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</si>
  <si>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</si>
  <si>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</si>
  <si>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</si>
  <si>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</si>
  <si>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</si>
  <si>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</si>
  <si>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</si>
  <si>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</si>
  <si>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</si>
  <si>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</si>
  <si>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</si>
  <si>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</si>
  <si>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</si>
  <si>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</si>
  <si>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</si>
  <si>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</si>
  <si>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</si>
  <si>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</si>
  <si>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</si>
  <si>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</si>
  <si>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</si>
  <si>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</si>
  <si>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</si>
  <si>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</si>
  <si>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</si>
  <si>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</si>
  <si>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</si>
  <si>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</si>
  <si>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</si>
  <si>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</si>
  <si>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</si>
  <si>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</si>
  <si>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</si>
  <si>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</si>
  <si>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</si>
  <si>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</si>
  <si>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</si>
  <si>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</si>
  <si>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</si>
  <si>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</si>
  <si>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</si>
  <si>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</si>
  <si>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</si>
  <si>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</si>
  <si>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</si>
  <si>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</si>
  <si>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</si>
  <si>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</si>
  <si>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</si>
  <si>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</si>
  <si>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</si>
  <si>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</si>
  <si>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</si>
  <si>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</si>
  <si>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</si>
  <si>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</si>
  <si>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</si>
  <si>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</si>
  <si>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</si>
  <si>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</si>
  <si>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</si>
  <si>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</si>
  <si>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</si>
  <si>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</si>
  <si>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</si>
  <si>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</si>
  <si>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</si>
  <si>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</si>
  <si>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</si>
  <si>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</si>
  <si>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</si>
  <si>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</si>
  <si>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</si>
  <si>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</si>
  <si>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</si>
  <si>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</si>
  <si>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</si>
  <si>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</si>
  <si>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</si>
  <si>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</si>
  <si>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</si>
  <si>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</si>
  <si>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</si>
  <si>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</si>
  <si>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</si>
  <si>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</si>
  <si>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</si>
  <si>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</si>
  <si>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</si>
  <si>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</si>
  <si>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</si>
  <si>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</si>
  <si>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</si>
  <si>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</si>
  <si>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</si>
  <si>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</si>
  <si>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</si>
  <si>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</si>
  <si>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</si>
  <si>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</si>
  <si>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</si>
  <si>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</si>
  <si>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</si>
  <si>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</si>
  <si>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</si>
  <si>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</si>
  <si>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</si>
  <si>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</si>
  <si>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</si>
  <si>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</si>
  <si>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</si>
  <si>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</si>
  <si>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</si>
  <si>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</si>
  <si>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</si>
  <si>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</si>
  <si>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</si>
  <si>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</si>
  <si>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</si>
  <si>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</si>
  <si>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</si>
  <si>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</si>
  <si>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</si>
  <si>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</si>
  <si>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</si>
  <si>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</si>
  <si>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</si>
  <si>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</si>
  <si>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</si>
  <si>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</si>
  <si>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</si>
  <si>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</si>
  <si>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</si>
  <si>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</si>
  <si>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</si>
  <si>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</si>
  <si>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</si>
  <si>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</si>
  <si>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</si>
  <si>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</si>
  <si>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</si>
  <si>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</si>
  <si>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</si>
  <si>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</si>
  <si>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</si>
  <si>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</si>
  <si>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</si>
  <si>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</si>
  <si>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</si>
  <si>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</si>
  <si>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</si>
  <si>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</si>
  <si>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</si>
  <si>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</si>
  <si>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</si>
  <si>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</si>
  <si>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</si>
  <si>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</si>
  <si>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</si>
  <si>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</si>
  <si>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</si>
  <si>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</si>
  <si>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</si>
  <si>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</si>
  <si>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</si>
  <si>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</si>
  <si>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</si>
  <si>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</si>
  <si>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</si>
  <si>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</si>
  <si>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</si>
  <si>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</si>
  <si>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</si>
  <si>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</si>
  <si>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</si>
  <si>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</si>
  <si>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</si>
  <si>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</si>
  <si>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</si>
  <si>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</si>
  <si>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</si>
  <si>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</si>
  <si>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</si>
  <si>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</si>
  <si>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</si>
  <si>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</si>
  <si>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</si>
  <si>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</si>
  <si>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</si>
  <si>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</si>
  <si>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</si>
  <si>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</si>
  <si>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</si>
  <si>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</si>
  <si>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</si>
  <si>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</si>
  <si>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</si>
  <si>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</si>
  <si>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</si>
  <si>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</si>
  <si>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</si>
  <si>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</si>
  <si>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</si>
  <si>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</si>
  <si>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</si>
  <si>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</si>
  <si>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</si>
  <si>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</si>
  <si>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</si>
  <si>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</si>
  <si>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</si>
  <si>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</si>
  <si>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</si>
  <si>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</si>
  <si>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</si>
  <si>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</si>
  <si>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</si>
  <si>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</si>
  <si>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</si>
  <si>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</si>
  <si>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</si>
  <si>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</si>
  <si>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</si>
  <si>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</si>
  <si>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</si>
  <si>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</si>
  <si>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</si>
  <si>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</si>
  <si>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</si>
  <si>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</si>
  <si>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</si>
  <si>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</si>
  <si>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</si>
  <si>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</si>
  <si>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</si>
  <si>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</si>
  <si>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</si>
  <si>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</si>
  <si>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</si>
  <si>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</si>
  <si>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</si>
  <si>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</si>
  <si>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</si>
  <si>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</si>
  <si>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</si>
  <si>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</si>
  <si>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</si>
  <si>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</si>
  <si>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</si>
  <si>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</si>
  <si>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</si>
  <si>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</si>
  <si>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</si>
  <si>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</si>
  <si>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</si>
  <si>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</si>
  <si>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</si>
  <si>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</si>
  <si>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</si>
  <si>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</si>
  <si>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</si>
  <si>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</si>
  <si>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</si>
  <si>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</si>
  <si>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</si>
  <si>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</si>
  <si>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</si>
  <si>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</si>
  <si>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</si>
  <si>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</si>
  <si>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</si>
  <si>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</si>
  <si>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</si>
  <si>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</si>
  <si>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</si>
  <si>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</si>
  <si>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</si>
  <si>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</si>
  <si>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</si>
  <si>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</si>
  <si>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</si>
  <si>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</si>
  <si>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</si>
  <si>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</si>
  <si>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</si>
  <si>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</si>
  <si>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</si>
  <si>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</si>
  <si>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</si>
  <si>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</si>
  <si>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</si>
  <si>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</si>
  <si>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</si>
  <si>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</si>
  <si>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</si>
  <si>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</si>
  <si>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</si>
  <si>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</si>
  <si>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</si>
  <si>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</si>
  <si>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</si>
  <si>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</si>
  <si>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</si>
  <si>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</si>
  <si>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</si>
  <si>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</si>
  <si>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</si>
  <si>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</si>
  <si>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</si>
  <si>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</si>
  <si>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</si>
  <si>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</si>
  <si>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</si>
  <si>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</si>
  <si>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</si>
  <si>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</si>
  <si>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</si>
  <si>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</si>
  <si>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</si>
  <si>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</si>
  <si>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</si>
  <si>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</si>
  <si>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</si>
  <si>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</si>
  <si>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</si>
  <si>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</si>
  <si>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</si>
  <si>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</si>
  <si>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</si>
  <si>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</si>
  <si>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</si>
  <si>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</si>
  <si>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</si>
  <si>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</si>
  <si>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</si>
  <si>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</si>
  <si>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</si>
  <si>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</si>
  <si>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</si>
  <si>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</si>
  <si>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</si>
  <si>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</si>
  <si>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</si>
  <si>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</si>
  <si>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</si>
  <si>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</si>
  <si>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</si>
  <si>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</si>
  <si>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</si>
  <si>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</si>
  <si>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</si>
  <si>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</si>
  <si>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</si>
  <si>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</si>
  <si>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</si>
  <si>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</si>
  <si>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</si>
  <si>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</si>
  <si>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</si>
  <si>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</si>
  <si>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</si>
  <si>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</si>
  <si>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</si>
  <si>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</si>
  <si>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</si>
  <si>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</si>
  <si>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</si>
  <si>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</si>
  <si>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</si>
  <si>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</si>
  <si>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</si>
  <si>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</si>
  <si>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</si>
  <si>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</si>
  <si>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</si>
  <si>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</si>
  <si>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</si>
  <si>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</si>
  <si>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</si>
  <si>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</si>
  <si>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</si>
  <si>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</si>
  <si>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</si>
  <si>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</si>
  <si>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</si>
  <si>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</si>
  <si>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</si>
  <si>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</si>
  <si>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</si>
  <si>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</si>
  <si>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</si>
  <si>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</si>
  <si>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</si>
  <si>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</si>
  <si>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</si>
  <si>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</si>
  <si>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</si>
  <si>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</si>
  <si>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</si>
  <si>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</si>
  <si>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</si>
  <si>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</si>
  <si>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</si>
  <si>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</si>
  <si>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</si>
  <si>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</si>
  <si>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</si>
  <si>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</si>
  <si>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</si>
  <si>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</si>
  <si>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</si>
  <si>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</si>
  <si>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</si>
  <si>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</si>
  <si>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</si>
  <si>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</si>
  <si>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</si>
  <si>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</si>
  <si>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</si>
  <si>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</si>
  <si>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</si>
  <si>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</si>
  <si>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</si>
  <si>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</si>
  <si>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</si>
  <si>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</si>
  <si>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</si>
  <si>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</si>
  <si>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</si>
  <si>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</si>
  <si>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</si>
  <si>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</si>
  <si>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</si>
  <si>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</si>
  <si>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</si>
  <si>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</si>
  <si>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</si>
  <si>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</si>
  <si>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</si>
  <si>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</si>
  <si>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</si>
  <si>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</si>
  <si>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</si>
  <si>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</si>
  <si>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</si>
  <si>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</si>
  <si>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</si>
  <si>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</si>
  <si>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</si>
  <si>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</si>
  <si>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</si>
  <si>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</si>
  <si>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</si>
  <si>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</si>
  <si>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</si>
  <si>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</si>
  <si>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</si>
  <si>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</si>
  <si>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</si>
  <si>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</si>
  <si>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</si>
  <si>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</si>
  <si>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</si>
  <si>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</si>
  <si>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</si>
  <si>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</si>
  <si>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</si>
  <si>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</si>
  <si>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</si>
  <si>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</si>
  <si>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</si>
  <si>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</si>
  <si>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</si>
  <si>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</si>
  <si>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</si>
  <si>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</si>
  <si>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</si>
  <si>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</si>
  <si>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</si>
  <si>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</si>
  <si>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</si>
  <si>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</si>
  <si>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</si>
  <si>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</si>
  <si>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</si>
  <si>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</si>
  <si>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</si>
  <si>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</si>
  <si>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</si>
  <si>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</si>
  <si>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</si>
  <si>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</si>
  <si>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</si>
  <si>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</si>
  <si>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</si>
  <si>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</si>
  <si>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</si>
  <si>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</si>
  <si>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</si>
  <si>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</si>
  <si>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</si>
  <si>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</si>
  <si>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</si>
  <si>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</si>
  <si>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</si>
  <si>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</si>
  <si>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</si>
  <si>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</si>
  <si>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</si>
  <si>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</si>
  <si>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</si>
  <si>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</si>
  <si>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</si>
  <si>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</si>
  <si>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</si>
  <si>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</si>
  <si>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</si>
  <si>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</si>
  <si>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</si>
  <si>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</si>
  <si>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</si>
  <si>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</si>
  <si>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</si>
  <si>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</si>
  <si>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</si>
  <si>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</si>
  <si>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</si>
  <si>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</si>
  <si>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</si>
  <si>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</si>
  <si>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</si>
  <si>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</si>
  <si>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</si>
  <si>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</si>
  <si>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</si>
  <si>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</si>
  <si>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</si>
  <si>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</si>
  <si>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</si>
  <si>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</si>
  <si>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</si>
  <si>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</si>
  <si>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</si>
  <si>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</si>
  <si>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</si>
  <si>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</si>
  <si>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</si>
  <si>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</si>
  <si>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</si>
  <si>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</si>
  <si>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</si>
  <si>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</si>
  <si>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</si>
  <si>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</si>
  <si>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</si>
  <si>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</si>
  <si>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</si>
  <si>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</si>
  <si>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</si>
  <si>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</si>
  <si>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</si>
  <si>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</si>
  <si>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</si>
  <si>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</si>
  <si>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</si>
  <si>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</si>
  <si>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</si>
  <si>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</si>
  <si>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</si>
  <si>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</si>
  <si>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</si>
  <si>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</si>
  <si>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</si>
  <si>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</si>
  <si>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</si>
  <si>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</si>
  <si>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</si>
  <si>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</si>
  <si>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</si>
  <si>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</si>
  <si>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</si>
  <si>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</si>
  <si>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</si>
  <si>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</si>
  <si>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</si>
  <si>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</si>
  <si>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</si>
  <si>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</si>
  <si>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</si>
  <si>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</si>
  <si>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</si>
  <si>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</si>
  <si>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</si>
  <si>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</si>
  <si>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</si>
  <si>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</si>
  <si>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</si>
  <si>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</si>
  <si>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</si>
  <si>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</si>
  <si>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</si>
  <si>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</si>
  <si>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</si>
  <si>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</si>
  <si>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</si>
  <si>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</si>
  <si>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</si>
  <si>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</si>
  <si>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</si>
  <si>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</si>
  <si>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</si>
  <si>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</si>
  <si>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</si>
  <si>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</si>
  <si>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</si>
  <si>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</si>
  <si>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</si>
  <si>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</si>
  <si>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</si>
  <si>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</si>
  <si>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</si>
  <si>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</si>
  <si>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</si>
  <si>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</si>
  <si>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</si>
  <si>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</si>
  <si>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</si>
  <si>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</si>
  <si>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</si>
  <si>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</si>
  <si>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</si>
  <si>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</si>
  <si>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</si>
  <si>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</si>
  <si>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</si>
  <si>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</si>
  <si>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</si>
  <si>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</si>
  <si>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</si>
  <si>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</si>
  <si>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</si>
  <si>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</si>
  <si>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</si>
  <si>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</si>
  <si>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</si>
  <si>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</si>
  <si>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</si>
  <si>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</si>
  <si>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</si>
  <si>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</si>
  <si>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</si>
  <si>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</si>
  <si>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</si>
  <si>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</si>
  <si>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</si>
  <si>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</si>
  <si>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</si>
  <si>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</si>
  <si>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</si>
  <si>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</si>
  <si>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</si>
  <si>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</si>
  <si>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</si>
  <si>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</si>
  <si>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</si>
  <si>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</si>
  <si>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</si>
  <si>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</si>
  <si>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</si>
  <si>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</si>
  <si>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</si>
  <si>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</si>
  <si>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</si>
  <si>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</si>
  <si>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</si>
  <si>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</si>
  <si>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</si>
  <si>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</si>
  <si>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</si>
  <si>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</si>
  <si>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</si>
  <si>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</si>
  <si>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</si>
  <si>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</si>
  <si>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</si>
  <si>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</si>
  <si>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</si>
  <si>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</si>
  <si>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</si>
  <si>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</si>
  <si>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</si>
  <si>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</si>
  <si>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</si>
  <si>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</si>
  <si>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</si>
  <si>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</si>
  <si>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</si>
  <si>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</si>
  <si>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</si>
  <si>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</si>
  <si>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</si>
  <si>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</si>
  <si>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</si>
  <si>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</si>
  <si>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</si>
  <si>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</si>
  <si>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</si>
  <si>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</si>
  <si>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</si>
  <si>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</si>
  <si>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</si>
  <si>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</si>
  <si>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</si>
  <si>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</si>
  <si>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</si>
  <si>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</si>
  <si>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</si>
  <si>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</si>
  <si>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</si>
  <si>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</si>
  <si>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</si>
  <si>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</si>
  <si>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</si>
  <si>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</si>
  <si>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</si>
  <si>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</si>
  <si>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</si>
  <si>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</si>
  <si>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</si>
  <si>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</si>
  <si>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</si>
  <si>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</si>
  <si>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</si>
  <si>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</si>
  <si>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</si>
  <si>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</si>
  <si>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</si>
  <si>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</si>
  <si>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</si>
  <si>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</si>
  <si>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</si>
  <si>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</si>
  <si>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</si>
  <si>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</si>
  <si>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</si>
  <si>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</si>
  <si>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</si>
  <si>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</si>
  <si>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</si>
  <si>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</si>
  <si>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</si>
  <si>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</si>
  <si>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</si>
  <si>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</si>
  <si>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</si>
  <si>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</si>
  <si>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</si>
  <si>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</si>
  <si>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</si>
  <si>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</si>
  <si>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</si>
  <si>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</si>
  <si>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</si>
  <si>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</si>
  <si>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</si>
  <si>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</si>
  <si>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</si>
  <si>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</si>
  <si>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</si>
  <si>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</si>
  <si>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</si>
  <si>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</si>
  <si>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</si>
  <si>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</si>
  <si>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</si>
  <si>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</si>
  <si>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</si>
  <si>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</si>
  <si>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</si>
  <si>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</si>
  <si>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</si>
  <si>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</si>
  <si>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</si>
  <si>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</si>
  <si>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</si>
  <si>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</si>
  <si>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</si>
  <si>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</si>
  <si>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</si>
  <si>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</si>
  <si>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</si>
  <si>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</si>
  <si>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</si>
  <si>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</si>
  <si>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</si>
  <si>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</si>
  <si>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</si>
  <si>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</si>
  <si>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</si>
  <si>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</si>
  <si>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</si>
  <si>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</si>
  <si>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</si>
  <si>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</si>
  <si>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</si>
  <si>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</si>
  <si>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</si>
  <si>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</si>
  <si>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</si>
  <si>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</si>
  <si>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</si>
  <si>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</si>
  <si>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</si>
  <si>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</si>
  <si>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</si>
  <si>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</si>
  <si>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</si>
  <si>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</si>
  <si>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</si>
  <si>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</si>
  <si>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</si>
  <si>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</si>
  <si>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</si>
  <si>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</si>
  <si>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</si>
  <si>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</si>
  <si>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</si>
  <si>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</si>
  <si>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</si>
  <si>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</si>
  <si>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</si>
  <si>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</si>
  <si>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</si>
  <si>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</si>
  <si>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</si>
  <si>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</si>
  <si>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</si>
  <si>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</si>
  <si>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</si>
  <si>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</si>
  <si>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</si>
  <si>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</si>
  <si>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</si>
  <si>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</si>
  <si>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</si>
  <si>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</si>
  <si>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</si>
  <si>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</si>
  <si>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</si>
  <si>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</si>
  <si>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</si>
  <si>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</si>
  <si>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</si>
  <si>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</si>
  <si>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</si>
  <si>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</si>
  <si>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</si>
  <si>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</si>
  <si>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</si>
  <si>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</si>
  <si>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</si>
  <si>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</si>
  <si>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</si>
  <si>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</si>
  <si>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</si>
  <si>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</si>
  <si>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</si>
  <si>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</si>
  <si>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</si>
  <si>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</si>
  <si>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</si>
  <si>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</si>
  <si>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</si>
  <si>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</si>
  <si>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</si>
  <si>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</si>
  <si>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</si>
  <si>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</si>
  <si>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</si>
  <si>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</si>
  <si>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</si>
  <si>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</si>
  <si>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</si>
  <si>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</si>
  <si>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</si>
  <si>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</si>
  <si>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</si>
  <si>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</si>
  <si>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</si>
  <si>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</si>
  <si>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</si>
  <si>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</si>
  <si>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</si>
  <si>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</si>
  <si>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</si>
  <si>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</si>
  <si>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</si>
  <si>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</si>
  <si>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</si>
  <si>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</si>
  <si>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</si>
  <si>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</si>
  <si>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</si>
  <si>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</si>
  <si>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</si>
  <si>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</si>
  <si>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</si>
  <si>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</si>
  <si>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</si>
  <si>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</si>
  <si>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</si>
  <si>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</si>
  <si>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</si>
  <si>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</si>
  <si>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</si>
  <si>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</si>
  <si>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</si>
  <si>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</si>
  <si>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</si>
  <si>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</si>
  <si>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</si>
  <si>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</si>
  <si>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</si>
  <si>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</si>
  <si>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</si>
  <si>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</si>
  <si>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</si>
  <si>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</si>
  <si>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</si>
  <si>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</si>
  <si>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</si>
  <si>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</si>
  <si>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</si>
  <si>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</si>
  <si>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</si>
  <si>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</si>
  <si>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</si>
  <si>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</si>
  <si>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</si>
  <si>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</si>
  <si>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</si>
  <si>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</si>
  <si>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</si>
  <si>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</si>
  <si>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</si>
  <si>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</si>
  <si>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</si>
  <si>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</si>
  <si>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</si>
  <si>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</si>
  <si>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</si>
  <si>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</si>
  <si>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</si>
  <si>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</si>
  <si>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</si>
  <si>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</si>
  <si>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</si>
  <si>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</si>
  <si>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</si>
  <si>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</si>
  <si>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</si>
  <si>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</si>
  <si>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</si>
  <si>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</si>
  <si>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</si>
  <si>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</si>
  <si>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</si>
  <si>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</si>
  <si>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</si>
  <si>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</si>
  <si>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</si>
  <si>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</si>
  <si>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</si>
  <si>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</si>
  <si>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</si>
  <si>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</si>
  <si>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</si>
  <si>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</si>
  <si>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</si>
  <si>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</si>
  <si>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</si>
  <si>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</si>
  <si>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</si>
  <si>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</si>
  <si>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</si>
  <si>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</si>
  <si>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</si>
  <si>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</si>
  <si>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</si>
  <si>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</si>
  <si>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</si>
  <si>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</si>
  <si>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</si>
  <si>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</si>
  <si>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</si>
  <si>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</si>
  <si>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</si>
  <si>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</si>
  <si>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</si>
  <si>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</si>
  <si>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</si>
  <si>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</si>
  <si>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</si>
  <si>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</si>
  <si>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</si>
  <si>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</si>
  <si>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</si>
  <si>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</si>
  <si>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</si>
  <si>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</si>
  <si>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</si>
  <si>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</si>
  <si>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</si>
  <si>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</si>
  <si>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</si>
  <si>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</si>
  <si>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</si>
  <si>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</si>
  <si>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</si>
  <si>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</si>
  <si>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</si>
  <si>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</si>
  <si>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</si>
  <si>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</si>
  <si>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</si>
  <si>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</si>
  <si>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</si>
  <si>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</si>
  <si>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</si>
  <si>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</si>
  <si>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</si>
  <si>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</si>
  <si>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</si>
  <si>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</si>
  <si>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</si>
  <si>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</si>
  <si>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</si>
  <si>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</si>
  <si>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</si>
  <si>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</si>
  <si>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</si>
  <si>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</si>
  <si>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</si>
  <si>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</si>
  <si>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</si>
  <si>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</si>
  <si>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</si>
  <si>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</si>
  <si>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</si>
  <si>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</si>
  <si>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</si>
  <si>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</si>
  <si>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</si>
  <si>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</si>
  <si>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</si>
  <si>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</si>
  <si>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</si>
  <si>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</si>
  <si>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</si>
  <si>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</si>
  <si>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</si>
  <si>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</si>
  <si>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</si>
  <si>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</si>
  <si>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</si>
  <si>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</si>
  <si>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</si>
  <si>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</si>
  <si>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</si>
  <si>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</si>
  <si>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</si>
  <si>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</si>
  <si>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</si>
  <si>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</si>
  <si>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</si>
  <si>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</si>
  <si>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</si>
  <si>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</si>
  <si>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</si>
  <si>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</si>
  <si>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</si>
  <si>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</si>
  <si>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</si>
  <si>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</si>
  <si>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</si>
  <si>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</si>
  <si>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</si>
  <si>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</si>
  <si>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</si>
  <si>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</si>
  <si>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</si>
  <si>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</si>
  <si>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</si>
  <si>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</si>
  <si>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</si>
  <si>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</si>
  <si>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</si>
  <si>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</si>
  <si>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</si>
  <si>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</si>
  <si>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</si>
  <si>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</si>
  <si>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</si>
  <si>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</si>
  <si>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</si>
  <si>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</si>
  <si>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</si>
  <si>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</si>
  <si>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</si>
  <si>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</si>
  <si>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</si>
  <si>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</si>
  <si>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</si>
  <si>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</si>
  <si>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</si>
  <si>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</si>
  <si>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</si>
  <si>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</si>
  <si>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</si>
  <si>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</si>
  <si>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</si>
  <si>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</si>
  <si>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</si>
  <si>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</si>
  <si>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</si>
  <si>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</si>
  <si>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</si>
  <si>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</si>
  <si>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</si>
  <si>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</si>
  <si>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</si>
  <si>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</si>
  <si>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</si>
  <si>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</si>
  <si>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</si>
  <si>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</si>
  <si>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</si>
  <si>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</si>
  <si>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</si>
  <si>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</si>
  <si>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</si>
  <si>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</si>
  <si>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</si>
  <si>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</si>
  <si>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</si>
  <si>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</si>
  <si>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</si>
  <si>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</si>
  <si>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</si>
  <si>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</si>
  <si>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</si>
  <si>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</si>
  <si>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</si>
  <si>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</si>
  <si>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</si>
  <si>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</si>
  <si>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</si>
  <si>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</si>
  <si>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</si>
  <si>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</si>
  <si>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</si>
  <si>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</si>
  <si>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</si>
  <si>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</si>
  <si>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</si>
  <si>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</si>
  <si>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</si>
  <si>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</si>
  <si>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</si>
  <si>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</si>
  <si>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</si>
  <si>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</si>
  <si>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</si>
  <si>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</si>
  <si>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</si>
  <si>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</si>
  <si>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</si>
  <si>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</si>
  <si>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</si>
  <si>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</si>
  <si>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</si>
  <si>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</si>
  <si>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</si>
  <si>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</si>
  <si>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</si>
  <si>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</si>
  <si>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</si>
  <si>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</si>
  <si>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</si>
  <si>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</si>
  <si>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</si>
  <si>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</si>
  <si>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</si>
  <si>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</si>
  <si>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</si>
  <si>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</si>
  <si>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</si>
  <si>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</si>
  <si>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</si>
  <si>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</si>
  <si>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</si>
  <si>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</si>
  <si>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</si>
  <si>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</si>
  <si>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</si>
  <si>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</si>
  <si>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</si>
  <si>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</si>
  <si>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</si>
  <si>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</si>
  <si>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</si>
  <si>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</si>
  <si>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</si>
  <si>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</si>
  <si>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</si>
  <si>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</si>
  <si>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</si>
  <si>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</si>
  <si>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</si>
  <si>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</si>
  <si>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</si>
  <si>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</si>
  <si>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</si>
  <si>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</si>
  <si>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</si>
  <si>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</si>
  <si>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</si>
  <si>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</si>
  <si>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</si>
  <si>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</si>
  <si>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</si>
  <si>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</si>
  <si>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</si>
  <si>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</si>
  <si>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</si>
  <si>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</si>
  <si>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</si>
  <si>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</si>
  <si>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</si>
  <si>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</si>
  <si>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</si>
  <si>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</si>
  <si>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</si>
  <si>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</si>
  <si>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</si>
  <si>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</si>
  <si>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</si>
  <si>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</si>
  <si>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</si>
  <si>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</si>
  <si>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</si>
  <si>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</si>
  <si>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</si>
  <si>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</si>
  <si>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</si>
  <si>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</si>
  <si>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</si>
  <si>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</si>
  <si>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</si>
  <si>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</si>
  <si>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</si>
  <si>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</si>
  <si>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</si>
  <si>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</si>
  <si>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</si>
  <si>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</si>
  <si>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</si>
  <si>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</si>
  <si>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</si>
  <si>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</si>
  <si>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</si>
  <si>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</si>
  <si>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</si>
  <si>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</si>
  <si>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</si>
  <si>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</si>
  <si>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</si>
  <si>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</si>
  <si>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</si>
  <si>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</si>
  <si>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</si>
  <si>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</si>
  <si>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</si>
  <si>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</si>
  <si>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</si>
  <si>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</si>
  <si>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</si>
  <si>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</si>
  <si>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</si>
  <si>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</si>
  <si>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</si>
  <si>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</si>
  <si>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</si>
  <si>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</si>
  <si>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</si>
  <si>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</si>
  <si>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</si>
  <si>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</si>
  <si>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</si>
  <si>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</si>
  <si>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</si>
  <si>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</si>
  <si>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</si>
  <si>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</si>
  <si>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</si>
  <si>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</si>
  <si>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</si>
  <si>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</si>
  <si>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</si>
  <si>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</si>
  <si>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</si>
  <si>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</si>
  <si>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</si>
  <si>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</si>
  <si>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</si>
  <si>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</si>
  <si>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</si>
  <si>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</si>
  <si>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</si>
  <si>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</si>
  <si>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</si>
  <si>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</si>
  <si>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</si>
  <si>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</si>
  <si>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</si>
  <si>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</si>
  <si>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</si>
  <si>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</si>
  <si>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</si>
  <si>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</si>
  <si>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</si>
  <si>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</si>
  <si>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</si>
  <si>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</si>
  <si>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</si>
  <si>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</si>
  <si>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</si>
  <si>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</si>
  <si>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</si>
  <si>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</si>
  <si>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</si>
  <si>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</si>
  <si>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</si>
  <si>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</si>
  <si>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</si>
  <si>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</si>
  <si>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</si>
  <si>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</si>
  <si>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</si>
  <si>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</si>
  <si>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</si>
  <si>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</si>
  <si>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</si>
  <si>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</si>
  <si>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</si>
  <si>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</si>
  <si>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</si>
  <si>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</si>
  <si>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</si>
  <si>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</si>
  <si>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</si>
  <si>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</si>
  <si>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</si>
  <si>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</si>
  <si>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</si>
  <si>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</si>
  <si>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</si>
  <si>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</si>
  <si>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</si>
  <si>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</si>
  <si>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</si>
  <si>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</si>
  <si>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</si>
  <si>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</si>
  <si>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</si>
  <si>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</si>
  <si>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</si>
  <si>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</si>
  <si>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</si>
  <si>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</si>
  <si>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</si>
  <si>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</si>
  <si>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</si>
  <si>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</si>
  <si>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</si>
  <si>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</si>
  <si>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</si>
  <si>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</si>
  <si>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</si>
  <si>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</si>
  <si>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</si>
  <si>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</si>
  <si>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</si>
  <si>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</si>
  <si>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</si>
  <si>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</si>
  <si>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</si>
  <si>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</si>
  <si>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</si>
  <si>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</si>
  <si>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</si>
  <si>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</si>
  <si>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</si>
  <si>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</si>
  <si>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</si>
  <si>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</si>
  <si>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</si>
  <si>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</si>
  <si>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</si>
  <si>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</si>
  <si>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</si>
  <si>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</si>
  <si>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</si>
  <si>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</si>
  <si>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</si>
  <si>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</si>
  <si>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</si>
  <si>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</si>
  <si>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</si>
  <si>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</si>
  <si>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</si>
  <si>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</si>
  <si>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</si>
  <si>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</si>
  <si>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</si>
  <si>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</si>
  <si>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</si>
  <si>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</si>
  <si>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</si>
  <si>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</si>
  <si>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</si>
  <si>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</si>
  <si>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</si>
  <si>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</si>
  <si>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</si>
  <si>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</si>
  <si>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</si>
  <si>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</si>
  <si>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</si>
  <si>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</si>
  <si>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</si>
  <si>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</si>
  <si>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</si>
  <si>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</si>
  <si>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</si>
  <si>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</si>
  <si>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</si>
  <si>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</si>
  <si>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</si>
  <si>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</si>
  <si>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</si>
  <si>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</si>
  <si>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</si>
  <si>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</si>
  <si>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</si>
  <si>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</si>
  <si>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</si>
  <si>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</si>
  <si>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</si>
  <si>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</si>
  <si>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</si>
  <si>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</si>
  <si>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</si>
  <si>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</si>
  <si>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</si>
  <si>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</si>
  <si>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</si>
  <si>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</si>
  <si>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</si>
  <si>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</si>
  <si>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</si>
  <si>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</si>
  <si>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</si>
  <si>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</si>
  <si>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</si>
  <si>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</si>
  <si>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</si>
  <si>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</si>
  <si>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</si>
  <si>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</si>
  <si>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</si>
  <si>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</si>
  <si>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</si>
  <si>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</si>
  <si>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</si>
  <si>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</si>
  <si>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</si>
  <si>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</si>
  <si>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</si>
  <si>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</si>
  <si>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</si>
  <si>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</si>
  <si>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</si>
  <si>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</si>
  <si>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</si>
  <si>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</si>
  <si>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</si>
  <si>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</si>
  <si>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</si>
  <si>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</si>
  <si>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</si>
  <si>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</si>
  <si>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</si>
  <si>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</si>
  <si>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</si>
  <si>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</si>
  <si>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</si>
  <si>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</si>
  <si>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</si>
  <si>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</si>
  <si>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</si>
  <si>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</si>
  <si>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</si>
  <si>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</si>
  <si>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</si>
  <si>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</si>
  <si>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</si>
  <si>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</si>
  <si>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</si>
  <si>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</si>
  <si>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</si>
  <si>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</si>
  <si>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</si>
  <si>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</si>
  <si>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</si>
  <si>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</si>
  <si>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</si>
  <si>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</si>
  <si>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</si>
  <si>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</si>
  <si>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</si>
  <si>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</si>
  <si>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</si>
  <si>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</si>
  <si>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</si>
  <si>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</si>
  <si>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</si>
  <si>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</si>
  <si>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</si>
  <si>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</si>
  <si>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</si>
  <si>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</si>
  <si>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</si>
  <si>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</si>
  <si>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</si>
  <si>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</si>
  <si>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</si>
  <si>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</si>
  <si>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</si>
  <si>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</si>
  <si>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</si>
  <si>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</si>
  <si>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</si>
  <si>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</si>
  <si>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</si>
  <si>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</si>
  <si>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</si>
  <si>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</si>
  <si>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</si>
  <si>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</si>
  <si>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</si>
  <si>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</si>
  <si>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</si>
  <si>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</si>
  <si>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</si>
  <si>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</si>
  <si>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</si>
  <si>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</si>
  <si>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</si>
  <si>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</si>
  <si>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</si>
  <si>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</si>
  <si>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</si>
  <si>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</si>
  <si>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</si>
  <si>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</si>
  <si>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</si>
  <si>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</si>
  <si>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</si>
  <si>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</si>
  <si>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</si>
  <si>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</si>
  <si>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</si>
  <si>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</si>
  <si>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</si>
  <si>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</si>
  <si>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</si>
  <si>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</si>
  <si>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</si>
  <si>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</si>
  <si>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</si>
  <si>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</si>
  <si>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</si>
  <si>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</si>
  <si>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</si>
  <si>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</si>
  <si>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</si>
  <si>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</si>
  <si>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</si>
  <si>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</si>
  <si>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</si>
  <si>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</si>
  <si>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</si>
  <si>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</si>
  <si>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</si>
  <si>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</si>
  <si>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</si>
  <si>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</si>
  <si>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</si>
  <si>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</si>
  <si>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</si>
  <si>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</si>
  <si>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</si>
  <si>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</si>
  <si>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</si>
  <si>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</si>
  <si>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</si>
  <si>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</si>
  <si>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</si>
  <si>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</si>
  <si>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</si>
  <si>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</si>
  <si>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</si>
  <si>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</si>
  <si>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</si>
  <si>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</si>
  <si>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</si>
  <si>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</si>
  <si>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</si>
  <si>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</si>
  <si>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</si>
  <si>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</si>
  <si>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</si>
  <si>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</si>
  <si>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</si>
  <si>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</si>
  <si>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</si>
  <si>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</si>
  <si>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</si>
  <si>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</si>
  <si>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</si>
  <si>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</si>
  <si>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</si>
  <si>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</si>
  <si>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</si>
  <si>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</si>
  <si>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</si>
  <si>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</si>
  <si>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</si>
  <si>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</si>
  <si>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</si>
  <si>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</si>
  <si>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</si>
  <si>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</si>
  <si>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</si>
  <si>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</si>
  <si>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</si>
  <si>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</si>
  <si>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</si>
  <si>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</si>
  <si>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</si>
  <si>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</si>
  <si>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</si>
  <si>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</si>
  <si>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</si>
  <si>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</si>
  <si>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</si>
  <si>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</si>
  <si>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</si>
  <si>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</si>
  <si>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</si>
  <si>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</si>
  <si>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</si>
  <si>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</si>
  <si>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</si>
  <si>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</si>
  <si>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</si>
  <si>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</si>
  <si>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</si>
  <si>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</si>
  <si>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</si>
  <si>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</si>
  <si>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</si>
  <si>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</si>
  <si>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</si>
  <si>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</si>
  <si>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</si>
  <si>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</si>
  <si>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</si>
  <si>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</si>
  <si>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</si>
  <si>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</si>
  <si>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</si>
  <si>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</si>
  <si>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</si>
  <si>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</si>
  <si>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</si>
  <si>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</si>
  <si>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</si>
  <si>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</si>
  <si>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</si>
  <si>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</si>
  <si>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</si>
  <si>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</si>
  <si>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</si>
  <si>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</si>
  <si>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</si>
  <si>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</si>
  <si>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</si>
  <si>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</si>
  <si>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</si>
  <si>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</si>
  <si>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</si>
  <si>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</si>
  <si>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</si>
  <si>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</si>
  <si>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</si>
  <si>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</si>
  <si>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</si>
  <si>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</si>
  <si>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</si>
  <si>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</si>
  <si>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</si>
  <si>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</si>
  <si>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</si>
  <si>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</si>
  <si>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</si>
  <si>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</si>
  <si>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</si>
  <si>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</si>
  <si>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</si>
  <si>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</si>
  <si>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</si>
  <si>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</si>
  <si>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</si>
  <si>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</si>
  <si>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</si>
  <si>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</si>
  <si>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</si>
  <si>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</si>
  <si>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</si>
  <si>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</si>
  <si>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</si>
  <si>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</si>
  <si>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</si>
  <si>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</si>
  <si>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</si>
  <si>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</si>
  <si>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</si>
  <si>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</si>
  <si>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</si>
  <si>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</si>
  <si>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</si>
  <si>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</si>
  <si>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</si>
  <si>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</si>
  <si>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</si>
  <si>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</si>
  <si>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</si>
  <si>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</si>
  <si>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</si>
  <si>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</si>
  <si>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</si>
  <si>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</si>
  <si>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</si>
  <si>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</si>
  <si>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</si>
  <si>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</si>
  <si>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</si>
  <si>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</si>
  <si>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</si>
  <si>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</si>
  <si>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</si>
  <si>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</si>
  <si>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</si>
  <si>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</si>
  <si>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</si>
  <si>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</si>
  <si>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</si>
  <si>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</si>
  <si>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</si>
  <si>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</si>
  <si>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</si>
  <si>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</si>
  <si>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</si>
  <si>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</si>
  <si>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</si>
  <si>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</si>
  <si>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</si>
  <si>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</si>
  <si>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</si>
  <si>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</si>
  <si>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</si>
  <si>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</si>
  <si>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</si>
  <si>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</si>
  <si>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</si>
  <si>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</si>
  <si>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</si>
  <si>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</si>
  <si>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</si>
  <si>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</si>
  <si>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</si>
  <si>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</si>
  <si>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</si>
  <si>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</si>
  <si>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</si>
  <si>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</si>
  <si>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</si>
  <si>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</si>
  <si>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</si>
  <si>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</si>
  <si>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</si>
  <si>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</si>
  <si>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</si>
  <si>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</si>
  <si>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</si>
  <si>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</si>
  <si>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</si>
  <si>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</si>
  <si>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</si>
  <si>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</si>
  <si>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</si>
  <si>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</si>
  <si>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</si>
  <si>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</si>
  <si>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</si>
  <si>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</si>
  <si>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</si>
  <si>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</si>
  <si>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</si>
  <si>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</si>
  <si>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</si>
  <si>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</si>
  <si>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</si>
  <si>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</si>
  <si>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</si>
  <si>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</si>
  <si>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</si>
  <si>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</si>
  <si>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</si>
  <si>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</si>
  <si>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</si>
  <si>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</si>
  <si>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</si>
  <si>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</si>
  <si>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</si>
  <si>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</si>
  <si>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</si>
  <si>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</si>
  <si>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</si>
  <si>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</si>
  <si>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</si>
  <si>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</si>
  <si>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</si>
  <si>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</si>
  <si>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</si>
  <si>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</si>
  <si>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</si>
  <si>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</si>
  <si>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</si>
  <si>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</si>
  <si>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</si>
  <si>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</si>
  <si>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</si>
  <si>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</si>
  <si>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</si>
  <si>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</si>
  <si>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</si>
  <si>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</si>
  <si>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</si>
  <si>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</si>
  <si>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</si>
  <si>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</si>
  <si>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</si>
  <si>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</si>
  <si>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</si>
  <si>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</si>
  <si>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</si>
  <si>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</si>
  <si>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</si>
  <si>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</si>
  <si>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</si>
  <si>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</si>
  <si>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</si>
  <si>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</si>
  <si>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</si>
  <si>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</si>
  <si>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</si>
  <si>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</si>
  <si>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</si>
  <si>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</si>
  <si>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</si>
  <si>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</si>
  <si>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</si>
  <si>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</si>
  <si>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</si>
  <si>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</si>
  <si>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</si>
  <si>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</si>
  <si>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</si>
  <si>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</si>
  <si>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</si>
  <si>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</si>
  <si>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</si>
  <si>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</si>
  <si>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</si>
  <si>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</si>
  <si>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</si>
  <si>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</si>
  <si>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</si>
  <si>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</si>
  <si>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</si>
  <si>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</si>
  <si>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</si>
  <si>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</si>
  <si>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</si>
  <si>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</si>
  <si>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</si>
  <si>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</si>
  <si>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</si>
  <si>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</si>
  <si>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</si>
  <si>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</si>
  <si>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</si>
  <si>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</si>
  <si>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</si>
  <si>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</si>
  <si>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</si>
  <si>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</si>
  <si>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</si>
  <si>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</si>
  <si>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</si>
  <si>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</si>
  <si>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</si>
  <si>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</si>
  <si>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</si>
  <si>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</si>
  <si>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</si>
  <si>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</si>
  <si>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</si>
  <si>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</si>
  <si>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</si>
  <si>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</si>
  <si>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</si>
  <si>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</si>
  <si>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</si>
  <si>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</si>
  <si>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</si>
  <si>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</si>
  <si>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</si>
  <si>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</si>
  <si>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</si>
  <si>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</si>
  <si>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</si>
  <si>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</si>
  <si>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</si>
  <si>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</si>
  <si>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</si>
  <si>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</si>
  <si>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</si>
  <si>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</si>
  <si>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</si>
  <si>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</si>
  <si>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</si>
  <si>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</si>
  <si>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</si>
  <si>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</si>
  <si>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</si>
  <si>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</si>
  <si>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</si>
  <si>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</si>
  <si>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</si>
  <si>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</si>
  <si>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</si>
  <si>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</si>
  <si>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</si>
  <si>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</si>
  <si>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</si>
  <si>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</si>
  <si>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</si>
  <si>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</si>
  <si>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</si>
  <si>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</si>
  <si>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</si>
  <si>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</si>
  <si>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</si>
  <si>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</si>
  <si>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</si>
  <si>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</si>
  <si>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</si>
  <si>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</si>
  <si>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</si>
  <si>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</si>
  <si>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</si>
  <si>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</si>
  <si>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</si>
  <si>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</si>
  <si>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</si>
  <si>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</si>
  <si>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</si>
  <si>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</si>
  <si>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</si>
  <si>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</si>
  <si>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</si>
  <si>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</si>
  <si>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</si>
  <si>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</si>
  <si>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</si>
  <si>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</si>
  <si>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</si>
  <si>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</si>
  <si>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</si>
  <si>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</si>
  <si>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</si>
  <si>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</si>
  <si>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</si>
  <si>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</si>
  <si>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</si>
  <si>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</si>
  <si>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</si>
  <si>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</si>
  <si>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</si>
  <si>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</si>
  <si>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</si>
  <si>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</si>
  <si>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</si>
  <si>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</si>
  <si>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</si>
  <si>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</si>
  <si>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</si>
  <si>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</si>
  <si>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</si>
  <si>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</si>
  <si>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</si>
  <si>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</si>
  <si>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</si>
  <si>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</si>
  <si>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</si>
  <si>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</si>
  <si>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</si>
  <si>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</si>
  <si>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</si>
  <si>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</si>
  <si>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</si>
  <si>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</si>
  <si>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</si>
  <si>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</si>
  <si>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</si>
  <si>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</si>
  <si>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</si>
  <si>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</si>
  <si>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</si>
  <si>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</si>
  <si>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</si>
  <si>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</si>
  <si>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</si>
  <si>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</si>
  <si>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</si>
  <si>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</si>
  <si>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</si>
  <si>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</si>
  <si>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</si>
  <si>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</si>
  <si>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</si>
  <si>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</si>
  <si>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</si>
  <si>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</si>
  <si>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</si>
  <si>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</si>
  <si>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</si>
  <si>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</si>
  <si>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</si>
  <si>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</si>
  <si>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</si>
  <si>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</si>
  <si>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</si>
  <si>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</si>
  <si>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</si>
  <si>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</si>
  <si>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</si>
  <si>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</si>
  <si>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</si>
  <si>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</si>
  <si>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</si>
  <si>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</si>
  <si>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</si>
  <si>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</si>
  <si>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</si>
  <si>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</si>
  <si>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</si>
  <si>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</si>
  <si>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</si>
  <si>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</si>
  <si>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</si>
  <si>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</si>
  <si>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</si>
  <si>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</si>
  <si>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</si>
  <si>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</si>
  <si>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</si>
  <si>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</si>
  <si>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</si>
  <si>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</si>
  <si>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</si>
  <si>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</si>
  <si>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</si>
  <si>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</si>
  <si>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</si>
  <si>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</si>
  <si>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</si>
  <si>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</si>
  <si>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</si>
  <si>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</si>
  <si>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</si>
  <si>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</si>
  <si>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</si>
  <si>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</si>
  <si>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</si>
  <si>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</si>
  <si>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</si>
  <si>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</si>
  <si>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</si>
  <si>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</si>
  <si>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</si>
  <si>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</si>
  <si>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</si>
  <si>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</si>
  <si>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</si>
  <si>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</si>
  <si>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</si>
  <si>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</si>
  <si>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</si>
  <si>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</si>
  <si>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</si>
  <si>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</si>
  <si>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</si>
  <si>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</si>
  <si>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</si>
  <si>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</si>
  <si>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</si>
  <si>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</si>
  <si>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</si>
  <si>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</si>
  <si>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</si>
  <si>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</si>
  <si>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</si>
  <si>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</si>
  <si>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</si>
  <si>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</si>
  <si>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</si>
  <si>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</si>
  <si>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</si>
  <si>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</si>
  <si>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</si>
  <si>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</si>
  <si>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</si>
  <si>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</si>
  <si>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</si>
  <si>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</si>
  <si>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</si>
  <si>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</si>
  <si>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</si>
  <si>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</si>
  <si>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</si>
  <si>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</si>
  <si>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</si>
  <si>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</si>
  <si>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</si>
  <si>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</si>
  <si>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</si>
  <si>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</si>
  <si>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</si>
  <si>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</si>
  <si>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</si>
  <si>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</si>
  <si>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</si>
  <si>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</si>
  <si>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</si>
  <si>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</si>
  <si>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</si>
  <si>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</si>
  <si>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</si>
  <si>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</si>
  <si>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</si>
  <si>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</si>
  <si>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</si>
  <si>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</si>
  <si>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</si>
  <si>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</si>
  <si>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</si>
  <si>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</si>
  <si>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</si>
  <si>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</si>
  <si>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</si>
  <si>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</si>
  <si>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</si>
  <si>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</si>
  <si>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</si>
  <si>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</si>
  <si>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</si>
  <si>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</si>
  <si>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</si>
  <si>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</si>
  <si>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</si>
  <si>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</si>
  <si>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</si>
  <si>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</si>
  <si>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</si>
  <si>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</si>
  <si>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</si>
  <si>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</si>
  <si>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</si>
  <si>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</si>
  <si>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</si>
  <si>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</si>
  <si>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</si>
  <si>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</si>
  <si>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</si>
  <si>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</si>
  <si>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</si>
  <si>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</si>
  <si>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</si>
  <si>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</si>
  <si>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</si>
  <si>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</si>
  <si>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</si>
  <si>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</si>
  <si>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</si>
  <si>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</si>
  <si>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</si>
  <si>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</si>
  <si>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</si>
  <si>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</si>
  <si>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</si>
  <si>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</si>
  <si>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</si>
  <si>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</si>
  <si>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</si>
  <si>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</si>
  <si>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</si>
  <si>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</si>
  <si>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</si>
  <si>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</si>
  <si>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</si>
  <si>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</si>
  <si>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</si>
  <si>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</si>
  <si>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</si>
  <si>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</si>
  <si>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</si>
  <si>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</si>
  <si>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</si>
  <si>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</si>
  <si>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</si>
  <si>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</si>
  <si>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</si>
  <si>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</si>
  <si>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</si>
  <si>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</si>
  <si>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</si>
  <si>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</si>
  <si>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</si>
  <si>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</si>
  <si>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</si>
  <si>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</si>
  <si>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</si>
  <si>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</si>
  <si>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</si>
  <si>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</si>
  <si>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</si>
  <si>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</si>
  <si>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</si>
  <si>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</si>
  <si>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</si>
  <si>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</si>
  <si>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</si>
  <si>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</si>
  <si>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</si>
  <si>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</si>
  <si>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</si>
  <si>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</si>
  <si>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</si>
  <si>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</si>
  <si>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</si>
  <si>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</si>
  <si>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</si>
  <si>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</si>
  <si>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</si>
  <si>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</si>
  <si>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</si>
  <si>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</si>
  <si>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</si>
  <si>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</si>
  <si>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</si>
  <si>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</si>
  <si>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</si>
  <si>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</si>
  <si>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</si>
  <si>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</si>
  <si>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</si>
  <si>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</si>
  <si>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</si>
  <si>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</si>
  <si>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</si>
  <si>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</si>
  <si>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</si>
  <si>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</si>
  <si>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</si>
  <si>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</si>
  <si>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</si>
  <si>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</si>
  <si>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</si>
  <si>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</si>
  <si>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</si>
  <si>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</si>
  <si>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</si>
  <si>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</si>
  <si>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</si>
  <si>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</si>
  <si>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</si>
  <si>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</si>
  <si>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</si>
  <si>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</si>
  <si>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</si>
  <si>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</si>
  <si>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</si>
  <si>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</si>
  <si>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</si>
  <si>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</si>
  <si>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</si>
  <si>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</si>
  <si>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</si>
  <si>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</si>
  <si>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</si>
  <si>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</si>
  <si>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</si>
  <si>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</si>
  <si>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</si>
  <si>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</si>
  <si>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</si>
  <si>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</si>
  <si>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</si>
  <si>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</si>
  <si>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</si>
  <si>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</si>
  <si>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</si>
  <si>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</si>
  <si>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</si>
  <si>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</si>
  <si>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</si>
  <si>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</si>
  <si>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</si>
  <si>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</si>
  <si>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</si>
  <si>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</si>
  <si>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</si>
  <si>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</si>
  <si>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</si>
  <si>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</si>
  <si>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</si>
  <si>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</si>
  <si>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</si>
  <si>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</si>
  <si>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</si>
  <si>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</si>
  <si>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</si>
  <si>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</si>
  <si>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</si>
  <si>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</si>
  <si>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</si>
  <si>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</si>
  <si>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</si>
  <si>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</si>
  <si>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</si>
  <si>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</si>
  <si>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</si>
  <si>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</si>
  <si>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</si>
  <si>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</si>
  <si>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</si>
  <si>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</si>
  <si>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</si>
  <si>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</si>
  <si>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</si>
  <si>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</si>
  <si>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</si>
  <si>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</si>
  <si>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</si>
  <si>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</si>
  <si>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</si>
  <si>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</si>
  <si>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</si>
  <si>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</si>
  <si>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</si>
  <si>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</si>
  <si>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</si>
  <si>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</si>
  <si>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</si>
  <si>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</si>
  <si>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</si>
  <si>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</si>
  <si>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</si>
  <si>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</si>
  <si>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</si>
  <si>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</si>
  <si>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</si>
  <si>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</si>
  <si>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</si>
  <si>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</si>
  <si>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</si>
  <si>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</si>
  <si>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</si>
  <si>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</si>
  <si>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</si>
  <si>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</si>
  <si>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</si>
  <si>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</si>
  <si>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</si>
  <si>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</si>
  <si>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</si>
  <si>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</si>
  <si>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</si>
  <si>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</si>
  <si>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</si>
  <si>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</si>
  <si>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</si>
  <si>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</si>
  <si>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</si>
  <si>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</si>
  <si>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</si>
  <si>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</si>
  <si>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</si>
  <si>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</si>
  <si>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</si>
  <si>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</si>
  <si>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</si>
  <si>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</si>
  <si>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</si>
  <si>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</si>
  <si>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</si>
  <si>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</si>
  <si>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</si>
  <si>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</si>
  <si>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</si>
  <si>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</si>
  <si>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</si>
  <si>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</si>
  <si>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</si>
  <si>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</si>
  <si>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</si>
  <si>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</si>
  <si>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</si>
  <si>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</si>
  <si>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</si>
  <si>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</si>
  <si>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</si>
  <si>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</si>
  <si>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</si>
  <si>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</si>
  <si>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</si>
  <si>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</si>
  <si>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</si>
  <si>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</si>
  <si>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</si>
  <si>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</si>
  <si>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</si>
  <si>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</si>
  <si>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</si>
  <si>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</si>
  <si>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</si>
  <si>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</si>
  <si>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</si>
  <si>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</si>
  <si>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</si>
  <si>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</si>
  <si>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</si>
  <si>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</si>
  <si>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</si>
  <si>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</si>
  <si>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</si>
  <si>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</si>
  <si>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</si>
  <si>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</si>
  <si>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</si>
  <si>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</si>
  <si>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</si>
  <si>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</si>
  <si>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</si>
  <si>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</si>
  <si>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</si>
  <si>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</si>
  <si>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</si>
  <si>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</si>
  <si>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</si>
  <si>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</si>
  <si>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</si>
  <si>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</si>
  <si>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</si>
  <si>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</si>
  <si>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</si>
  <si>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</si>
  <si>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</si>
  <si>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</si>
  <si>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</si>
  <si>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</si>
  <si>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</si>
  <si>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</si>
  <si>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</si>
  <si>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</si>
  <si>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</si>
  <si>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</si>
  <si>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</si>
  <si>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</si>
  <si>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</si>
  <si>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</si>
  <si>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</si>
  <si>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</si>
  <si>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</si>
  <si>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</si>
  <si>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</si>
  <si>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</si>
  <si>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</si>
  <si>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</si>
  <si>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</si>
  <si>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</si>
  <si>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</si>
  <si>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</si>
  <si>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</si>
  <si>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</si>
  <si>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</si>
  <si>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</si>
  <si>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</si>
  <si>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</si>
  <si>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</si>
  <si>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</si>
  <si>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</si>
  <si>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</si>
  <si>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</si>
  <si>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</si>
  <si>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</si>
  <si>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</si>
  <si>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</si>
  <si>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</si>
  <si>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</si>
  <si>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</si>
  <si>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</si>
  <si>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</si>
  <si>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</si>
  <si>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</si>
  <si>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</si>
  <si>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</si>
  <si>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</si>
  <si>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</si>
  <si>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</si>
  <si>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</si>
  <si>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</si>
  <si>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</si>
  <si>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</si>
  <si>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</si>
  <si>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</si>
  <si>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</si>
  <si>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</si>
  <si>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</si>
  <si>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</si>
  <si>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</si>
  <si>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</si>
  <si>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</si>
  <si>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</si>
  <si>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</si>
  <si>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</si>
  <si>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</si>
  <si>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</si>
  <si>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</si>
  <si>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</si>
  <si>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</si>
  <si>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</si>
  <si>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</si>
  <si>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</si>
  <si>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</si>
  <si>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</si>
  <si>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</si>
  <si>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</si>
  <si>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</si>
  <si>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</si>
  <si>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</si>
  <si>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</si>
  <si>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</si>
  <si>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</si>
  <si>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</si>
  <si>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</si>
  <si>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</si>
  <si>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</si>
  <si>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</si>
  <si>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</si>
  <si>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</si>
  <si>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</si>
  <si>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</si>
  <si>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</si>
  <si>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</si>
  <si>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</si>
  <si>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</si>
  <si>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</si>
  <si>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</si>
  <si>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</si>
  <si>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</si>
  <si>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</si>
  <si>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</si>
  <si>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</si>
  <si>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</si>
  <si>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</si>
  <si>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</si>
  <si>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</si>
  <si>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</si>
  <si>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</si>
  <si>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</si>
  <si>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</si>
  <si>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</si>
  <si>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</si>
  <si>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</si>
  <si>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</si>
  <si>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</si>
  <si>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</si>
  <si>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</si>
  <si>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</si>
  <si>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</si>
  <si>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</si>
  <si>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</si>
  <si>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</si>
  <si>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</si>
  <si>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</si>
  <si>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</si>
  <si>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</si>
  <si>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</si>
  <si>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</si>
  <si>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</si>
  <si>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</si>
  <si>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</si>
  <si>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</si>
  <si>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</si>
  <si>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</si>
  <si>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</si>
  <si>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</si>
  <si>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</si>
  <si>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</si>
  <si>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</si>
  <si>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</si>
  <si>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</si>
  <si>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</si>
  <si>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</si>
  <si>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</si>
  <si>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</si>
  <si>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</si>
  <si>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</si>
  <si>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</si>
  <si>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</si>
  <si>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</si>
  <si>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</si>
  <si>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</si>
  <si>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</si>
  <si>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</si>
  <si>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</si>
  <si>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</si>
  <si>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</si>
  <si>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</si>
  <si>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</si>
  <si>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</si>
  <si>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</si>
  <si>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</si>
  <si>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</si>
  <si>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</si>
  <si>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</si>
  <si>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</si>
  <si>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</si>
  <si>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</si>
  <si>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</si>
  <si>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</si>
  <si>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</si>
  <si>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</si>
  <si>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</si>
  <si>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</si>
  <si>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</si>
  <si>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</si>
  <si>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</si>
  <si>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</si>
  <si>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</si>
  <si>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</si>
  <si>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</si>
  <si>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</si>
  <si>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</si>
  <si>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</si>
  <si>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</si>
  <si>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</si>
  <si>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</si>
  <si>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</si>
  <si>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</si>
  <si>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</si>
  <si>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</si>
  <si>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</si>
  <si>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</si>
  <si>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</si>
  <si>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</si>
  <si>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</si>
  <si>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</si>
  <si>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</si>
  <si>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</si>
  <si>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</si>
  <si>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</si>
  <si>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</si>
  <si>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</si>
  <si>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</si>
  <si>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</si>
  <si>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</si>
  <si>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</si>
  <si>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</si>
  <si>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</si>
  <si>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</si>
  <si>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</si>
  <si>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</si>
  <si>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</si>
  <si>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</si>
  <si>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</si>
  <si>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</si>
  <si>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</si>
  <si>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</si>
  <si>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</si>
  <si>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</si>
  <si>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</si>
  <si>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</si>
  <si>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</si>
  <si>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</si>
  <si>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</si>
  <si>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</si>
  <si>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</si>
  <si>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</si>
  <si>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</si>
  <si>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</si>
  <si>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</si>
  <si>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</si>
  <si>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</si>
  <si>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</si>
  <si>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</si>
  <si>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</si>
  <si>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</si>
  <si>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</si>
  <si>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</si>
  <si>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</si>
  <si>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</si>
  <si>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</si>
  <si>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</si>
  <si>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</si>
  <si>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</si>
  <si>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</si>
  <si>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</si>
  <si>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</si>
  <si>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</si>
  <si>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</si>
  <si>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</si>
  <si>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</si>
  <si>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</si>
  <si>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</si>
  <si>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</si>
  <si>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</si>
  <si>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</si>
  <si>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</si>
  <si>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</si>
  <si>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</si>
  <si>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</si>
  <si>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</si>
  <si>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</si>
  <si>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</si>
  <si>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</si>
  <si>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</si>
  <si>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</si>
  <si>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</si>
  <si>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</si>
  <si>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</si>
  <si>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</si>
  <si>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</si>
  <si>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</si>
  <si>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</si>
  <si>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</si>
  <si>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</si>
  <si>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</si>
  <si>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</si>
  <si>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</si>
  <si>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</si>
  <si>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</si>
  <si>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</si>
  <si>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</si>
  <si>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</si>
  <si>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</si>
  <si>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</si>
  <si>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</si>
  <si>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</si>
  <si>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</si>
  <si>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</si>
  <si>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</si>
  <si>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</si>
  <si>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</si>
  <si>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</si>
  <si>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</si>
  <si>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</si>
  <si>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</si>
  <si>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</si>
  <si>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</si>
  <si>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</si>
  <si>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</si>
  <si>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</si>
  <si>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</si>
  <si>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</si>
  <si>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</si>
  <si>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</si>
  <si>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</si>
  <si>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</si>
  <si>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</si>
  <si>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</si>
  <si>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</si>
  <si>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</si>
  <si>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</si>
  <si>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</si>
  <si>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</si>
  <si>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</si>
  <si>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</si>
  <si>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</si>
  <si>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</si>
  <si>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</si>
  <si>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</si>
  <si>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</si>
  <si>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</si>
  <si>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</si>
  <si>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</si>
  <si>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</si>
  <si>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</si>
  <si>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</si>
  <si>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</si>
  <si>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</si>
  <si>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</si>
  <si>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</si>
  <si>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</si>
  <si>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</si>
  <si>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</si>
  <si>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</si>
  <si>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</si>
  <si>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</si>
  <si>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</si>
  <si>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</si>
  <si>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</si>
  <si>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</si>
  <si>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</si>
  <si>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</si>
  <si>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</si>
  <si>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</si>
  <si>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</si>
  <si>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</si>
  <si>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</si>
  <si>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</si>
  <si>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</si>
  <si>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</si>
  <si>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</si>
  <si>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</si>
  <si>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</si>
  <si>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</si>
  <si>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</si>
  <si>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</si>
  <si>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</si>
  <si>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</si>
  <si>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</si>
  <si>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</si>
  <si>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</si>
  <si>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</si>
  <si>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</si>
  <si>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</si>
  <si>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</si>
  <si>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</si>
  <si>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</si>
  <si>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</si>
  <si>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</si>
  <si>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</si>
  <si>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</si>
  <si>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</si>
  <si>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</si>
  <si>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</si>
  <si>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</si>
  <si>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</si>
  <si>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</si>
  <si>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</si>
  <si>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</si>
  <si>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</si>
  <si>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</si>
  <si>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</si>
  <si>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</si>
  <si>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</si>
  <si>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</si>
  <si>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</si>
  <si>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</si>
  <si>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</si>
  <si>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</si>
  <si>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</si>
  <si>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</si>
  <si>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</si>
  <si>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</si>
  <si>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</si>
  <si>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</si>
  <si>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</si>
  <si>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</si>
  <si>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</si>
  <si>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</si>
  <si>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</si>
  <si>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</si>
  <si>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</si>
  <si>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</si>
  <si>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</si>
  <si>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</si>
  <si>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</si>
  <si>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</si>
  <si>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</si>
  <si>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</si>
  <si>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</si>
  <si>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</si>
  <si>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</si>
  <si>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</si>
  <si>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</si>
  <si>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</si>
  <si>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</si>
  <si>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</si>
  <si>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</si>
  <si>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</si>
  <si>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</si>
  <si>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</si>
  <si>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</si>
  <si>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</si>
  <si>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</si>
  <si>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</si>
  <si>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</si>
  <si>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</si>
  <si>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</si>
  <si>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</si>
  <si>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</si>
  <si>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</si>
  <si>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</si>
  <si>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</si>
  <si>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</si>
  <si>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</si>
  <si>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</si>
  <si>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</si>
  <si>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</si>
  <si>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</si>
  <si>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</si>
  <si>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</si>
  <si>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</si>
  <si>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</si>
  <si>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</si>
  <si>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</si>
  <si>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</si>
  <si>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</si>
  <si>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</si>
  <si>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</si>
  <si>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</si>
  <si>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</si>
  <si>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</si>
  <si>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</si>
  <si>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</si>
  <si>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</si>
  <si>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</si>
  <si>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</si>
  <si>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</si>
  <si>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</si>
  <si>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</si>
  <si>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</si>
  <si>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</si>
  <si>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</si>
  <si>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</si>
  <si>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</si>
  <si>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</si>
  <si>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</si>
  <si>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</si>
  <si>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</si>
  <si>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</si>
  <si>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</si>
  <si>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</si>
  <si>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</si>
  <si>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</si>
  <si>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</si>
  <si>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</si>
  <si>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</si>
  <si>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</si>
  <si>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</si>
  <si>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</si>
  <si>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</si>
  <si>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</si>
  <si>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</si>
  <si>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</si>
  <si>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</si>
  <si>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</si>
  <si>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</si>
  <si>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</si>
  <si>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</si>
  <si>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</si>
  <si>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</si>
  <si>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</si>
  <si>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</si>
  <si>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</si>
  <si>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</si>
  <si>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</si>
  <si>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</si>
  <si>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</si>
  <si>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</si>
  <si>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</si>
  <si>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</si>
  <si>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</si>
  <si>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</si>
  <si>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</si>
  <si>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</si>
  <si>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</si>
  <si>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</si>
  <si>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</si>
  <si>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</si>
  <si>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</si>
  <si>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</si>
  <si>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</si>
  <si>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</si>
  <si>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</si>
  <si>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</si>
  <si>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</si>
  <si>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</si>
  <si>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</si>
  <si>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</si>
  <si>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</si>
  <si>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</si>
  <si>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</si>
  <si>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</si>
  <si>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</si>
  <si>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</si>
  <si>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</si>
  <si>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</si>
  <si>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</si>
  <si>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</si>
  <si>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</si>
  <si>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</si>
  <si>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</si>
  <si>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</si>
  <si>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</si>
  <si>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</si>
  <si>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</si>
  <si>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</si>
  <si>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</si>
  <si>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</si>
  <si>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</si>
  <si>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</si>
  <si>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</si>
  <si>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</si>
  <si>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</si>
  <si>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</si>
  <si>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</si>
  <si>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</si>
  <si>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</si>
  <si>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</si>
  <si>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</si>
  <si>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</si>
  <si>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</si>
  <si>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</si>
  <si>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</si>
  <si>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</si>
  <si>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</si>
  <si>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</si>
  <si>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</si>
  <si>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</si>
  <si>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</si>
  <si>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</si>
  <si>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</si>
  <si>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</si>
  <si>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</si>
  <si>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</si>
  <si>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</si>
  <si>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</si>
  <si>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</si>
  <si>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</si>
  <si>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</si>
  <si>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</si>
  <si>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</si>
  <si>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</si>
  <si>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</si>
  <si>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</si>
  <si>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</si>
  <si>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</si>
  <si>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</si>
  <si>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</si>
  <si>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</si>
  <si>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</si>
  <si>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</si>
  <si>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</si>
  <si>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</si>
  <si>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</si>
  <si>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</si>
  <si>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</si>
  <si>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</si>
  <si>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</si>
  <si>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</si>
  <si>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</si>
  <si>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</si>
  <si>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</si>
  <si>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</si>
  <si>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</si>
  <si>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</si>
  <si>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</si>
  <si>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</si>
  <si>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</si>
  <si>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</si>
  <si>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</si>
  <si>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</si>
  <si>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</si>
  <si>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</si>
  <si>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</si>
  <si>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</si>
  <si>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</si>
  <si>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</si>
  <si>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</si>
  <si>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</si>
  <si>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</si>
  <si>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</si>
  <si>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</si>
  <si>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</si>
  <si>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</si>
  <si>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</si>
  <si>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</si>
  <si>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</si>
  <si>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</si>
  <si>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</si>
  <si>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</si>
  <si>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</si>
  <si>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</si>
  <si>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</si>
  <si>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</si>
  <si>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</si>
  <si>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</si>
  <si>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</si>
  <si>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</si>
  <si>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</si>
  <si>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</si>
  <si>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</si>
  <si>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</si>
  <si>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</si>
  <si>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</si>
  <si>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</si>
  <si>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</si>
  <si>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</si>
  <si>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</si>
  <si>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</si>
  <si>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</si>
  <si>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</si>
  <si>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</si>
  <si>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</si>
  <si>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</si>
  <si>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</si>
  <si>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</si>
  <si>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</si>
  <si>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</si>
  <si>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</si>
  <si>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</si>
  <si>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</si>
  <si>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</si>
  <si>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</si>
  <si>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</si>
  <si>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</si>
  <si>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</si>
  <si>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</si>
  <si>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</si>
  <si>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</si>
  <si>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</si>
  <si>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</si>
  <si>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</si>
  <si>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</si>
  <si>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</si>
  <si>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</si>
  <si>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</si>
  <si>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</si>
  <si>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</si>
  <si>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</si>
  <si>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</si>
  <si>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</si>
  <si>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</si>
  <si>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</si>
  <si>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</si>
  <si>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</si>
  <si>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</si>
  <si>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</si>
  <si>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</si>
  <si>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</si>
  <si>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</si>
  <si>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</si>
  <si>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</si>
  <si>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</si>
  <si>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</si>
  <si>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</si>
  <si>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</si>
  <si>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</si>
  <si>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</si>
  <si>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</si>
  <si>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</si>
  <si>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</si>
  <si>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</si>
  <si>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</si>
  <si>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</si>
  <si>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</si>
  <si>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</si>
  <si>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</si>
  <si>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</si>
  <si>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</si>
  <si>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</si>
  <si>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</si>
  <si>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</si>
  <si>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</si>
  <si>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</si>
  <si>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</si>
  <si>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</si>
  <si>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</si>
  <si>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</si>
  <si>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</si>
  <si>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</si>
  <si>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</si>
  <si>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</si>
  <si>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</si>
  <si>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</si>
  <si>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</si>
  <si>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</si>
  <si>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</si>
  <si>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</si>
  <si>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</si>
  <si>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</si>
  <si>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</si>
  <si>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</si>
  <si>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</si>
  <si>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</si>
  <si>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</si>
  <si>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</si>
  <si>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</si>
  <si>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</si>
  <si>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</si>
  <si>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</si>
  <si>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</si>
  <si>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</si>
  <si>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</si>
  <si>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</si>
  <si>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</si>
  <si>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</si>
  <si>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</si>
  <si>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</si>
  <si>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</si>
  <si>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</si>
  <si>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</si>
  <si>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</si>
  <si>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</si>
  <si>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</si>
  <si>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</si>
  <si>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</si>
  <si>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</si>
  <si>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</si>
  <si>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</si>
  <si>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</si>
  <si>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</si>
  <si>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</si>
  <si>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</si>
  <si>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</si>
  <si>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</si>
  <si>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</si>
  <si>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</si>
  <si>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</si>
  <si>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</si>
  <si>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</si>
  <si>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</si>
  <si>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</si>
  <si>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</si>
  <si>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</si>
  <si>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</si>
  <si>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</si>
  <si>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</si>
  <si>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</si>
  <si>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</si>
  <si>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</si>
  <si>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</si>
  <si>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</si>
  <si>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</si>
  <si>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</si>
  <si>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</si>
  <si>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</si>
  <si>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</si>
  <si>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</si>
  <si>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</si>
  <si>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</si>
  <si>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</si>
  <si>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</si>
  <si>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</si>
  <si>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</si>
  <si>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</si>
  <si>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</si>
  <si>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</si>
  <si>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</si>
  <si>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</si>
  <si>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</si>
  <si>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</si>
  <si>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</si>
  <si>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</si>
  <si>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</si>
  <si>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</si>
  <si>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</si>
  <si>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</si>
  <si>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</si>
  <si>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</si>
  <si>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</si>
  <si>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</si>
  <si>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</si>
  <si>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</si>
  <si>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</si>
  <si>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</si>
  <si>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</si>
  <si>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</si>
  <si>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</si>
  <si>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</si>
  <si>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</si>
  <si>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</si>
  <si>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</si>
  <si>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</si>
  <si>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</si>
  <si>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</si>
  <si>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</si>
  <si>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</si>
  <si>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</si>
  <si>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</si>
  <si>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</si>
  <si>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</si>
  <si>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</si>
  <si>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</si>
  <si>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</si>
  <si>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</si>
  <si>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</si>
  <si>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</si>
  <si>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</si>
  <si>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</si>
  <si>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</si>
  <si>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</si>
  <si>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</si>
  <si>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</si>
  <si>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</si>
  <si>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</si>
  <si>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</si>
  <si>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</si>
  <si>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</si>
  <si>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</si>
  <si>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</si>
  <si>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</si>
  <si>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</si>
  <si>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</si>
  <si>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</si>
  <si>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</si>
  <si>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</si>
  <si>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</si>
  <si>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</si>
  <si>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</si>
  <si>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</si>
  <si>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</si>
  <si>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</si>
  <si>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</si>
  <si>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</si>
  <si>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</si>
  <si>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</si>
  <si>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</si>
  <si>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</si>
  <si>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</si>
  <si>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</si>
  <si>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</si>
  <si>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</si>
  <si>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</si>
  <si>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</si>
  <si>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</si>
  <si>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</si>
  <si>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</si>
  <si>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</si>
  <si>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</si>
  <si>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</si>
  <si>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</si>
  <si>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</si>
  <si>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</si>
  <si>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</si>
  <si>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</si>
  <si>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</si>
  <si>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</si>
  <si>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</si>
  <si>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</si>
  <si>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</si>
  <si>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</si>
  <si>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</si>
  <si>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</si>
  <si>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</si>
  <si>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</si>
  <si>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</si>
  <si>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</si>
  <si>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</si>
  <si>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</si>
  <si>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</si>
  <si>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</si>
  <si>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</si>
  <si>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</si>
  <si>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</si>
  <si>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</si>
  <si>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</si>
  <si>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</si>
  <si>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</si>
  <si>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</si>
  <si>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</si>
  <si>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</si>
  <si>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</si>
  <si>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</si>
  <si>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</si>
  <si>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</si>
  <si>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</si>
  <si>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</si>
  <si>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</si>
  <si>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</si>
  <si>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</si>
  <si>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</si>
  <si>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</si>
  <si>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</si>
  <si>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</si>
  <si>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</si>
  <si>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</si>
  <si>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</si>
  <si>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</si>
  <si>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</si>
  <si>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</si>
  <si>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</si>
  <si>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</si>
  <si>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</si>
  <si>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</si>
  <si>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</si>
  <si>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</si>
  <si>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</si>
  <si>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</si>
  <si>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</si>
  <si>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</si>
  <si>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</si>
  <si>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</si>
  <si>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</si>
  <si>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</si>
  <si>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</si>
  <si>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</si>
  <si>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</si>
  <si>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</si>
  <si>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</si>
  <si>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</si>
  <si>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</si>
  <si>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</si>
  <si>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</si>
  <si>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</si>
  <si>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</si>
  <si>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</si>
  <si>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</si>
  <si>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</si>
  <si>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</si>
  <si>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</si>
  <si>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</si>
  <si>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</si>
  <si>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</si>
  <si>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</si>
  <si>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</si>
  <si>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</si>
  <si>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</si>
  <si>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</si>
  <si>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</si>
  <si>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</si>
  <si>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</si>
  <si>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</si>
  <si>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</si>
  <si>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</si>
  <si>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</si>
  <si>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</si>
  <si>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</si>
  <si>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</si>
  <si>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</si>
  <si>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</si>
  <si>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</si>
  <si>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</si>
  <si>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</si>
  <si>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</si>
  <si>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</si>
  <si>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</si>
  <si>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</si>
  <si>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</si>
  <si>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</si>
  <si>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</si>
  <si>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</si>
  <si>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</si>
  <si>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</si>
  <si>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</si>
  <si>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</si>
  <si>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</si>
  <si>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</si>
  <si>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</si>
  <si>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</si>
  <si>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</si>
  <si>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</si>
  <si>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</si>
  <si>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</si>
  <si>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</si>
  <si>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</si>
  <si>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</si>
  <si>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</si>
  <si>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</si>
  <si>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</si>
  <si>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</si>
  <si>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</si>
  <si>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</si>
  <si>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</si>
  <si>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</si>
  <si>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</si>
  <si>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</si>
  <si>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</si>
  <si>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</si>
  <si>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</si>
  <si>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</si>
  <si>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</si>
  <si>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</si>
  <si>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</si>
  <si>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</si>
  <si>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</si>
  <si>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</si>
  <si>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</si>
  <si>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</si>
  <si>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</si>
  <si>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</si>
  <si>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</si>
  <si>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</si>
  <si>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</si>
  <si>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</si>
  <si>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</si>
  <si>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</si>
  <si>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</si>
  <si>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</si>
  <si>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</si>
  <si>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</si>
  <si>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</si>
  <si>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</si>
  <si>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</si>
  <si>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</si>
  <si>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</si>
  <si>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</si>
  <si>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</si>
  <si>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</si>
  <si>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</si>
  <si>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</si>
  <si>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</si>
  <si>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</si>
  <si>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</si>
  <si>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</si>
  <si>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</si>
  <si>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</si>
  <si>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</si>
  <si>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</si>
  <si>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</si>
  <si>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</si>
  <si>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</si>
  <si>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</si>
  <si>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</si>
  <si>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</si>
  <si>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</si>
  <si>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</si>
  <si>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</si>
  <si>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</si>
  <si>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</si>
  <si>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</si>
  <si>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</si>
  <si>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</si>
  <si>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</si>
  <si>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</si>
  <si>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</si>
  <si>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</si>
  <si>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</si>
  <si>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</si>
  <si>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</si>
  <si>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</si>
  <si>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</si>
  <si>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</si>
  <si>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</si>
  <si>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</si>
  <si>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</si>
  <si>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</si>
  <si>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</si>
  <si>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</si>
  <si>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</si>
  <si>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</si>
  <si>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</si>
  <si>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</si>
  <si>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</si>
  <si>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</si>
  <si>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</si>
  <si>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</si>
  <si>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</si>
  <si>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</si>
  <si>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</si>
  <si>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</si>
  <si>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</si>
  <si>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</si>
  <si>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</si>
  <si>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</si>
  <si>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</si>
  <si>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</si>
  <si>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</si>
  <si>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</si>
  <si>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</si>
  <si>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</si>
  <si>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</si>
  <si>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</si>
  <si>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</si>
  <si>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</si>
  <si>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</si>
  <si>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</si>
  <si>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</si>
  <si>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</si>
  <si>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</si>
  <si>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</si>
  <si>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</si>
  <si>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</si>
  <si>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</si>
  <si>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</si>
  <si>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</si>
  <si>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</si>
  <si>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</si>
  <si>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</si>
  <si>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</si>
  <si>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</si>
  <si>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</si>
  <si>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</si>
  <si>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</si>
  <si>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</si>
  <si>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</si>
  <si>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</si>
  <si>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</si>
  <si>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</si>
  <si>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</si>
  <si>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</si>
  <si>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</si>
  <si>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</si>
  <si>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</si>
  <si>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</si>
  <si>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</si>
  <si>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</si>
  <si>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</si>
  <si>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</si>
  <si>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</si>
  <si>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</si>
  <si>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</si>
  <si>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</si>
  <si>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</si>
  <si>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</si>
  <si>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</si>
  <si>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</si>
  <si>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</si>
  <si>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</si>
  <si>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</si>
  <si>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</si>
  <si>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</si>
  <si>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</si>
  <si>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</si>
  <si>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</si>
  <si>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</si>
  <si>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</si>
  <si>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</si>
  <si>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</si>
  <si>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</si>
  <si>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</si>
  <si>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</si>
  <si>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</si>
  <si>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</si>
  <si>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</si>
  <si>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</si>
  <si>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</si>
  <si>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</si>
  <si>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</si>
  <si>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</si>
  <si>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</si>
  <si>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</si>
  <si>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</si>
  <si>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</si>
  <si>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</si>
  <si>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</si>
  <si>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</si>
  <si>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</si>
  <si>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</si>
  <si>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</si>
  <si>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</si>
  <si>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</si>
  <si>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</si>
  <si>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</si>
  <si>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</si>
  <si>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</si>
  <si>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</si>
  <si>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</si>
  <si>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</si>
  <si>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</si>
  <si>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</si>
  <si>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</si>
  <si>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</si>
  <si>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</si>
  <si>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</si>
  <si>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</si>
  <si>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</si>
  <si>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</si>
  <si>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</si>
  <si>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</si>
  <si>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</si>
  <si>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</si>
  <si>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</si>
  <si>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</si>
  <si>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</si>
  <si>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</si>
  <si>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</si>
  <si>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</si>
  <si>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</si>
  <si>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</si>
  <si>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</si>
  <si>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</si>
  <si>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</si>
  <si>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</si>
  <si>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</si>
  <si>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</si>
  <si>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</si>
  <si>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</si>
  <si>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</si>
  <si>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</si>
  <si>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</si>
  <si>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</si>
  <si>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</si>
  <si>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</si>
  <si>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</si>
  <si>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</si>
  <si>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</si>
  <si>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</si>
  <si>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</si>
  <si>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</si>
  <si>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</si>
  <si>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</si>
  <si>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</si>
  <si>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</si>
  <si>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</si>
  <si>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</si>
  <si>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</si>
  <si>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</si>
  <si>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</si>
  <si>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</si>
  <si>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</si>
  <si>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</si>
  <si>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</si>
  <si>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</si>
  <si>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</si>
  <si>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</si>
  <si>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</si>
  <si>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</si>
  <si>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</si>
  <si>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</si>
  <si>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</si>
  <si>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</si>
  <si>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</si>
  <si>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</si>
  <si>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</si>
  <si>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</si>
  <si>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</si>
  <si>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</si>
  <si>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</si>
  <si>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</si>
  <si>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</si>
  <si>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</si>
  <si>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</si>
  <si>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</si>
  <si>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</si>
  <si>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</si>
  <si>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</si>
  <si>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</si>
  <si>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</si>
  <si>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</si>
  <si>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</si>
  <si>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</si>
  <si>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</si>
  <si>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</si>
  <si>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</si>
  <si>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</si>
  <si>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</si>
  <si>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</si>
  <si>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</si>
  <si>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</si>
  <si>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</si>
  <si>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</si>
  <si>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</si>
  <si>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</si>
  <si>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</si>
  <si>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</si>
  <si>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</si>
  <si>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</si>
  <si>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</si>
  <si>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</si>
  <si>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</si>
  <si>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</si>
  <si>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</si>
  <si>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</si>
  <si>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</si>
  <si>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</si>
  <si>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</si>
  <si>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</si>
  <si>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</si>
  <si>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</si>
  <si>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</si>
  <si>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</si>
  <si>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</si>
  <si>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</si>
  <si>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</si>
  <si>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</si>
  <si>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</si>
  <si>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</si>
  <si>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</si>
  <si>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</si>
  <si>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</si>
  <si>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</si>
  <si>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</si>
  <si>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</si>
  <si>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</si>
  <si>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</si>
  <si>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</si>
  <si>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</si>
  <si>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</si>
  <si>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</si>
  <si>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</si>
  <si>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</si>
  <si>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</si>
  <si>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</si>
  <si>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</si>
  <si>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</si>
  <si>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</si>
  <si>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</si>
  <si>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</si>
  <si>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</si>
  <si>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</si>
  <si>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</si>
  <si>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</si>
  <si>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</si>
  <si>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</si>
  <si>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</si>
  <si>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</si>
  <si>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</si>
  <si>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</si>
  <si>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</si>
  <si>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</si>
  <si>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</si>
  <si>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</si>
  <si>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</si>
  <si>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</si>
  <si>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</si>
  <si>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</si>
  <si>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</si>
  <si>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</si>
  <si>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</si>
  <si>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</si>
  <si>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</si>
  <si>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</si>
  <si>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</si>
  <si>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</si>
  <si>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</si>
  <si>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</si>
  <si>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</si>
  <si>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</si>
  <si>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</si>
  <si>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</si>
  <si>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</si>
  <si>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</si>
  <si>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</si>
  <si>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</si>
  <si>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</si>
  <si>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</si>
  <si>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</si>
  <si>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</si>
  <si>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</si>
  <si>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</si>
  <si>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</si>
  <si>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</si>
  <si>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</si>
  <si>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</si>
  <si>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</si>
  <si>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</si>
  <si>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</si>
  <si>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</si>
  <si>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</si>
  <si>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</si>
  <si>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</si>
  <si>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</si>
  <si>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</si>
  <si>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</si>
  <si>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</si>
  <si>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</si>
  <si>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</si>
  <si>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</si>
  <si>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</si>
  <si>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</si>
  <si>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</si>
  <si>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</si>
  <si>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</si>
  <si>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</si>
  <si>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</si>
  <si>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</si>
  <si>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</si>
  <si>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</si>
  <si>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</si>
  <si>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</si>
  <si>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</si>
  <si>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</si>
  <si>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</si>
  <si>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</si>
  <si>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</si>
  <si>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</si>
  <si>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</si>
  <si>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</si>
  <si>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</si>
  <si>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</si>
  <si>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</si>
  <si>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</si>
  <si>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</si>
  <si>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</si>
  <si>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</si>
  <si>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</si>
  <si>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</si>
  <si>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</si>
  <si>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</si>
  <si>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</si>
  <si>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</si>
  <si>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</si>
  <si>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</si>
  <si>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</si>
  <si>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</si>
  <si>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</si>
  <si>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</si>
  <si>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</si>
  <si>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</si>
  <si>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</si>
  <si>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</si>
  <si>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</si>
  <si>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</si>
  <si>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</si>
  <si>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</si>
  <si>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</si>
  <si>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</si>
  <si>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</si>
  <si>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</si>
  <si>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</si>
  <si>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</si>
  <si>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</si>
  <si>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</si>
  <si>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</si>
  <si>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</si>
  <si>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</si>
  <si>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</si>
  <si>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</si>
  <si>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</si>
  <si>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</si>
  <si>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</si>
  <si>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</si>
  <si>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</si>
  <si>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</si>
  <si>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</si>
  <si>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</si>
  <si>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</si>
  <si>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</si>
  <si>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</si>
  <si>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</si>
  <si>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</si>
  <si>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</si>
  <si>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</si>
  <si>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</si>
  <si>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</si>
  <si>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</si>
  <si>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</si>
  <si>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</si>
  <si>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</si>
  <si>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</si>
  <si>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</si>
  <si>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</si>
  <si>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</si>
  <si>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</si>
  <si>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</si>
  <si>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</si>
  <si>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</si>
  <si>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</si>
  <si>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</si>
  <si>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</si>
  <si>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</si>
  <si>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</si>
  <si>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</si>
  <si>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</si>
  <si>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</si>
  <si>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</si>
  <si>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</si>
  <si>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</si>
  <si>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</si>
  <si>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</si>
  <si>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</si>
  <si>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</si>
  <si>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</si>
  <si>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</si>
  <si>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</si>
  <si>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</si>
  <si>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</si>
  <si>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</si>
  <si>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</si>
  <si>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</si>
  <si>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</si>
  <si>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</si>
  <si>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</si>
  <si>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</si>
  <si>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</si>
  <si>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</si>
  <si>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</si>
  <si>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</si>
  <si>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</si>
  <si>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</si>
  <si>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</si>
  <si>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</si>
  <si>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</si>
  <si>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</si>
  <si>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</si>
  <si>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</si>
  <si>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</si>
  <si>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</si>
  <si>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</si>
  <si>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</si>
  <si>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</si>
  <si>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</si>
  <si>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</si>
  <si>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</si>
  <si>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</si>
  <si>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</si>
  <si>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</si>
  <si>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</si>
  <si>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</si>
  <si>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</si>
  <si>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</si>
  <si>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</si>
  <si>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</si>
  <si>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</si>
  <si>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</si>
  <si>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</si>
  <si>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</si>
  <si>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</si>
  <si>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</si>
  <si>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</si>
  <si>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</si>
  <si>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</si>
  <si>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</si>
  <si>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</si>
  <si>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</si>
  <si>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</si>
  <si>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</si>
  <si>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</si>
  <si>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</si>
  <si>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</si>
  <si>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</si>
  <si>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</si>
  <si>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</si>
  <si>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</si>
  <si>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</si>
  <si>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</si>
  <si>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</si>
  <si>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</si>
  <si>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</si>
  <si>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</si>
  <si>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</si>
  <si>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</si>
  <si>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</si>
  <si>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</si>
  <si>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</si>
  <si>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</si>
  <si>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</si>
  <si>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</si>
  <si>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</si>
  <si>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</si>
  <si>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</si>
  <si>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</si>
  <si>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</si>
  <si>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</si>
  <si>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</si>
  <si>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</si>
  <si>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</si>
  <si>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</si>
  <si>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</si>
  <si>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</si>
  <si>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</si>
  <si>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</si>
  <si>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</si>
  <si>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</si>
  <si>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</si>
  <si>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</si>
  <si>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</si>
  <si>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</si>
  <si>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</si>
  <si>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</si>
  <si>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</si>
  <si>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</si>
  <si>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</si>
  <si>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</si>
  <si>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</si>
  <si>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</si>
  <si>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</si>
  <si>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</si>
  <si>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</si>
  <si>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</si>
  <si>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</si>
  <si>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</si>
  <si>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</si>
  <si>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</si>
  <si>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</si>
  <si>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</si>
  <si>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</si>
  <si>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</si>
  <si>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</si>
  <si>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</si>
  <si>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</si>
  <si>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</si>
  <si>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</si>
  <si>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</si>
  <si>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</si>
  <si>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</si>
  <si>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</si>
  <si>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</si>
  <si>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</si>
  <si>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</si>
  <si>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</si>
  <si>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</si>
  <si>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</si>
  <si>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</si>
  <si>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</si>
  <si>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</si>
  <si>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</si>
  <si>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</si>
  <si>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</si>
  <si>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</si>
  <si>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</si>
  <si>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</si>
  <si>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</si>
  <si>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</si>
  <si>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</si>
  <si>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</si>
  <si>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</si>
  <si>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</si>
  <si>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</si>
  <si>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</si>
  <si>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</si>
  <si>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</si>
  <si>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</si>
  <si>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</si>
  <si>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</si>
  <si>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</si>
  <si>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</si>
  <si>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</si>
  <si>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</si>
  <si>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</si>
  <si>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</si>
  <si>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</si>
  <si>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</si>
  <si>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</si>
  <si>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</si>
  <si>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</si>
  <si>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</si>
  <si>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</si>
  <si>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</si>
  <si>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</si>
  <si>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</si>
  <si>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</si>
  <si>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</si>
  <si>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</si>
  <si>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</si>
  <si>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</si>
  <si>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</si>
  <si>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</si>
  <si>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</si>
  <si>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</si>
  <si>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</si>
  <si>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</si>
  <si>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</si>
  <si>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</si>
  <si>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</si>
  <si>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</si>
  <si>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</si>
  <si>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</si>
  <si>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</si>
  <si>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</si>
  <si>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</si>
  <si>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</si>
  <si>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</si>
  <si>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</si>
  <si>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</si>
  <si>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</si>
  <si>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</si>
  <si>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</si>
  <si>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</si>
  <si>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</si>
  <si>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</si>
  <si>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</si>
  <si>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</si>
  <si>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</si>
  <si>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</si>
  <si>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</si>
  <si>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</si>
  <si>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</si>
  <si>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</si>
  <si>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</si>
  <si>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</si>
  <si>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</si>
  <si>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</si>
  <si>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</si>
  <si>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</si>
  <si>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</si>
  <si>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</si>
  <si>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</si>
  <si>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</si>
  <si>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</si>
  <si>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</si>
  <si>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</si>
  <si>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</si>
  <si>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</si>
  <si>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</si>
  <si>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</si>
  <si>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</si>
  <si>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</si>
  <si>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</si>
  <si>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</si>
  <si>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</si>
  <si>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</si>
  <si>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</si>
  <si>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</si>
  <si>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</si>
  <si>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</si>
  <si>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</si>
  <si>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</si>
  <si>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</si>
  <si>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</si>
  <si>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</si>
  <si>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</si>
  <si>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</si>
  <si>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</si>
  <si>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</si>
  <si>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</si>
  <si>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</si>
  <si>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</si>
  <si>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</si>
  <si>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</si>
  <si>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</si>
  <si>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</si>
  <si>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</si>
  <si>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</si>
  <si>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</si>
  <si>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</si>
  <si>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</si>
  <si>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</si>
  <si>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</si>
  <si>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</si>
  <si>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</si>
  <si>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</si>
  <si>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</si>
  <si>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</si>
  <si>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</si>
  <si>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</si>
  <si>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</si>
  <si>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</si>
  <si>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</si>
  <si>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</si>
  <si>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</si>
  <si>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</si>
  <si>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</si>
  <si>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</si>
  <si>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</si>
  <si>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</si>
  <si>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</si>
  <si>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</si>
  <si>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</si>
  <si>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</si>
  <si>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</si>
  <si>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</si>
  <si>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</si>
  <si>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</si>
  <si>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</si>
  <si>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</si>
  <si>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</si>
  <si>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</si>
  <si>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</si>
  <si>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</si>
  <si>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</si>
  <si>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</si>
  <si>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</si>
  <si>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</si>
  <si>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</si>
  <si>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</si>
  <si>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</si>
  <si>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</si>
  <si>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</si>
  <si>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</si>
  <si>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</si>
  <si>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</si>
  <si>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</si>
  <si>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</si>
  <si>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</si>
  <si>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</si>
  <si>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</si>
  <si>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</si>
  <si>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</si>
  <si>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</si>
  <si>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</si>
  <si>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</si>
  <si>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</si>
  <si>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</si>
  <si>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</si>
  <si>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</si>
  <si>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</si>
  <si>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</si>
  <si>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</si>
  <si>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</si>
  <si>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</si>
  <si>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</si>
  <si>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</si>
  <si>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</si>
  <si>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</si>
  <si>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</si>
  <si>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</si>
  <si>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</si>
  <si>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</si>
  <si>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</si>
  <si>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</si>
  <si>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</si>
  <si>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</si>
  <si>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</si>
  <si>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</si>
  <si>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</si>
  <si>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</si>
  <si>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</si>
  <si>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</si>
  <si>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</si>
  <si>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</si>
  <si>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</si>
  <si>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</si>
  <si>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</si>
  <si>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</si>
  <si>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</si>
  <si>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</si>
  <si>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</si>
  <si>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</si>
  <si>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</si>
  <si>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</si>
  <si>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</si>
  <si>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</si>
  <si>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</si>
  <si>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</si>
  <si>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</si>
  <si>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</si>
  <si>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</si>
  <si>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</si>
  <si>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</si>
  <si>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</si>
  <si>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</si>
  <si>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</si>
  <si>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</si>
  <si>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</si>
  <si>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</si>
  <si>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</si>
  <si>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</si>
  <si>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</si>
  <si>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</si>
  <si>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</si>
  <si>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</si>
  <si>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</si>
  <si>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</si>
  <si>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</si>
  <si>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</si>
  <si>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</si>
  <si>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</si>
  <si>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</si>
  <si>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</si>
  <si>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</si>
  <si>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</si>
  <si>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</si>
  <si>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</si>
  <si>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</si>
  <si>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</si>
  <si>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</si>
  <si>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</si>
  <si>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</si>
  <si>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</si>
  <si>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</si>
  <si>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</si>
  <si>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</si>
  <si>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</si>
  <si>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</si>
  <si>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</si>
  <si>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</si>
  <si>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</si>
  <si>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</si>
  <si>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</si>
  <si>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</si>
  <si>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</si>
  <si>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</si>
  <si>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</si>
  <si>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</si>
  <si>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</si>
  <si>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</si>
  <si>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</si>
  <si>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</si>
  <si>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</si>
  <si>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</si>
  <si>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</si>
  <si>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</si>
  <si>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</si>
  <si>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</si>
  <si>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</si>
  <si>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</si>
  <si>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</si>
  <si>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</si>
  <si>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</si>
  <si>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</si>
  <si>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</si>
  <si>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</si>
  <si>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</si>
  <si>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</si>
  <si>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</si>
  <si>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</si>
  <si>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</si>
  <si>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</si>
  <si>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</si>
  <si>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</si>
  <si>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</si>
  <si>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</si>
  <si>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</si>
  <si>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</si>
  <si>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</si>
  <si>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</si>
  <si>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</si>
  <si>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</si>
  <si>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</si>
  <si>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</si>
  <si>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</si>
  <si>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</si>
  <si>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</si>
  <si>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</si>
  <si>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</si>
  <si>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</si>
  <si>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</si>
  <si>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</si>
  <si>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</si>
  <si>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</si>
  <si>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</si>
  <si>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</si>
  <si>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</si>
  <si>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</si>
  <si>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</si>
  <si>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</si>
  <si>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</si>
  <si>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</si>
  <si>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</si>
  <si>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</si>
  <si>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</si>
  <si>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</si>
  <si>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</si>
  <si>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</si>
  <si>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</si>
  <si>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</si>
  <si>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</si>
  <si>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</si>
  <si>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</si>
  <si>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</si>
  <si>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</si>
  <si>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</si>
  <si>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</si>
  <si>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</si>
  <si>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</si>
  <si>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</si>
  <si>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</si>
  <si>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</si>
  <si>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</si>
  <si>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</si>
  <si>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</si>
  <si>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</si>
  <si>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</si>
  <si>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</si>
  <si>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</si>
  <si>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</si>
  <si>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</si>
  <si>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</si>
  <si>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</si>
  <si>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</si>
  <si>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</si>
  <si>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</si>
  <si>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</si>
  <si>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</si>
  <si>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</si>
  <si>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</si>
  <si>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</si>
  <si>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</si>
  <si>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</si>
  <si>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</si>
  <si>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</si>
  <si>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</si>
  <si>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</si>
  <si>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</si>
  <si>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</si>
  <si>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</si>
  <si>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</si>
  <si>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</si>
  <si>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</si>
  <si>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</si>
  <si>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</si>
  <si>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</si>
  <si>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</si>
  <si>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</si>
  <si>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</si>
  <si>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</si>
  <si>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</si>
  <si>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</si>
  <si>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</si>
  <si>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</si>
  <si>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</si>
  <si>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</si>
  <si>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</si>
  <si>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</si>
  <si>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</si>
  <si>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</si>
  <si>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</si>
  <si>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</si>
  <si>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</si>
  <si>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</si>
  <si>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</si>
  <si>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</si>
  <si>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</si>
  <si>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</si>
  <si>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</si>
  <si>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</si>
  <si>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</si>
  <si>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</si>
  <si>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</si>
  <si>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</si>
  <si>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</si>
  <si>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</si>
  <si>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</si>
  <si>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</si>
  <si>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</si>
  <si>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</si>
  <si>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</si>
  <si>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</si>
  <si>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</si>
  <si>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</si>
  <si>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</si>
  <si>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</si>
  <si>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</si>
  <si>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</si>
  <si>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</si>
  <si>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</si>
  <si>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</si>
  <si>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</si>
  <si>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</si>
  <si>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</si>
  <si>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</si>
  <si>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</si>
  <si>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</si>
  <si>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</si>
  <si>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</si>
  <si>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</si>
  <si>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</si>
  <si>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</si>
  <si>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</si>
  <si>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</si>
  <si>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</si>
  <si>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</si>
  <si>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</si>
  <si>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</si>
  <si>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</si>
  <si>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</si>
  <si>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</si>
  <si>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</si>
  <si>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</si>
  <si>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</si>
  <si>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</si>
  <si>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</si>
  <si>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</si>
  <si>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</si>
  <si>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</si>
  <si>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</si>
  <si>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</si>
  <si>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</si>
  <si>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</si>
  <si>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</si>
  <si>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</si>
  <si>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</si>
  <si>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</si>
  <si>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</si>
  <si>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</si>
  <si>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</si>
  <si>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</si>
  <si>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</si>
  <si>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</si>
  <si>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</si>
  <si>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</si>
  <si>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</si>
  <si>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</si>
  <si>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</si>
  <si>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</si>
  <si>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</si>
  <si>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</si>
  <si>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</si>
  <si>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</si>
  <si>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</si>
  <si>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</si>
  <si>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</si>
  <si>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</si>
  <si>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</si>
  <si>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</si>
  <si>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</si>
  <si>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</si>
  <si>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</si>
  <si>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</si>
  <si>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</si>
  <si>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</si>
  <si>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</si>
  <si>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</si>
  <si>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</si>
  <si>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</si>
  <si>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</si>
  <si>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</si>
  <si>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</si>
  <si>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</si>
  <si>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</si>
  <si>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</si>
  <si>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</si>
  <si>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</si>
  <si>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</si>
  <si>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</si>
  <si>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</si>
  <si>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</si>
  <si>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</si>
  <si>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</si>
  <si>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</si>
  <si>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</si>
  <si>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</si>
  <si>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</si>
  <si>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</si>
  <si>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</si>
  <si>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</si>
  <si>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</si>
  <si>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</si>
  <si>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</si>
  <si>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</si>
  <si>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</si>
  <si>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</si>
  <si>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</si>
  <si>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</si>
  <si>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</si>
  <si>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</si>
  <si>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</si>
  <si>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</si>
  <si>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</si>
  <si>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</si>
  <si>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</si>
  <si>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</si>
  <si>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</si>
  <si>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</si>
  <si>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</si>
  <si>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</si>
  <si>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</si>
  <si>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</si>
  <si>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</si>
  <si>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</si>
  <si>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</si>
  <si>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</si>
  <si>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</si>
  <si>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</si>
  <si>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</si>
  <si>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</si>
  <si>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</si>
  <si>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</si>
  <si>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</si>
  <si>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</si>
  <si>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</si>
  <si>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</si>
  <si>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</si>
  <si>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</si>
  <si>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</si>
  <si>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</si>
  <si>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</si>
  <si>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</si>
  <si>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</si>
  <si>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</si>
  <si>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</si>
  <si>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</si>
  <si>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</si>
  <si>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</si>
  <si>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</si>
  <si>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</si>
  <si>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</si>
  <si>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</si>
  <si>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</si>
  <si>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</si>
  <si>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</si>
  <si>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</si>
  <si>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</si>
  <si>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</si>
  <si>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</si>
  <si>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</si>
  <si>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</si>
  <si>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</si>
  <si>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</si>
  <si>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</si>
  <si>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</si>
  <si>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</si>
  <si>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</si>
  <si>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</si>
  <si>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</si>
  <si>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</si>
  <si>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</si>
  <si>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</si>
  <si>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</si>
  <si>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</si>
  <si>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</si>
  <si>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</si>
  <si>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</si>
  <si>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</si>
  <si>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</si>
  <si>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</si>
  <si>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</si>
  <si>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</si>
  <si>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</si>
  <si>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</si>
  <si>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</si>
  <si>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</si>
  <si>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</si>
  <si>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</si>
  <si>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</si>
  <si>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</si>
  <si>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</si>
  <si>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</si>
  <si>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</si>
  <si>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</si>
  <si>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</si>
  <si>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</si>
  <si>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</si>
  <si>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</si>
  <si>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</si>
  <si>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</si>
  <si>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</si>
  <si>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</si>
  <si>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</si>
  <si>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</si>
  <si>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</si>
  <si>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</si>
  <si>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</si>
  <si>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</si>
  <si>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</si>
  <si>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</si>
  <si>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</si>
  <si>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</si>
  <si>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</si>
  <si>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</si>
  <si>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</si>
  <si>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</si>
  <si>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</si>
  <si>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</si>
  <si>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</si>
  <si>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</si>
  <si>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</si>
  <si>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</si>
  <si>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</si>
  <si>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</si>
  <si>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</si>
  <si>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</si>
  <si>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</si>
  <si>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</si>
  <si>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</si>
  <si>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</si>
  <si>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</si>
  <si>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</si>
  <si>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</si>
  <si>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</si>
  <si>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</si>
  <si>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</si>
  <si>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</si>
  <si>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</si>
  <si>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</si>
  <si>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</si>
  <si>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</si>
  <si>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</si>
  <si>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</si>
  <si>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</si>
  <si>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</si>
  <si>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</si>
  <si>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</si>
  <si>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</si>
  <si>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</si>
  <si>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</si>
  <si>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</si>
  <si>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</si>
  <si>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</si>
  <si>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</si>
  <si>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</si>
  <si>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</si>
  <si>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</si>
  <si>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</si>
  <si>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</si>
  <si>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</si>
  <si>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</si>
  <si>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</si>
  <si>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</si>
  <si>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</si>
  <si>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</si>
  <si>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</si>
  <si>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</si>
  <si>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</si>
  <si>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</si>
  <si>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</si>
  <si>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</si>
  <si>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</si>
  <si>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</si>
  <si>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</si>
  <si>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</si>
  <si>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</si>
  <si>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</si>
  <si>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</si>
  <si>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</si>
  <si>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</si>
  <si>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</si>
  <si>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</si>
  <si>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</si>
  <si>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</si>
  <si>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</si>
  <si>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</si>
  <si>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</si>
  <si>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</si>
  <si>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</si>
  <si>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</si>
  <si>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</si>
  <si>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</si>
  <si>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</si>
  <si>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</si>
  <si>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</si>
  <si>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</si>
  <si>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</si>
  <si>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</si>
  <si>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</si>
  <si>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</si>
  <si>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</si>
  <si>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</si>
  <si>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</si>
  <si>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</si>
  <si>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</si>
  <si>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</si>
  <si>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</si>
  <si>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</si>
  <si>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</si>
  <si>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</si>
  <si>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</si>
  <si>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</si>
  <si>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</si>
  <si>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</si>
  <si>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</si>
  <si>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</si>
  <si>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</si>
  <si>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</si>
  <si>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</si>
  <si>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</si>
  <si>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</si>
  <si>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</si>
  <si>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</si>
  <si>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</si>
  <si>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</si>
  <si>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</si>
  <si>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</si>
  <si>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</si>
  <si>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</si>
  <si>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</si>
  <si>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</si>
  <si>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</si>
  <si>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</si>
  <si>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</si>
  <si>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</si>
  <si>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</si>
  <si>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</si>
  <si>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</si>
  <si>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</si>
  <si>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</si>
  <si>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</si>
  <si>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</si>
  <si>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</si>
  <si>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</si>
  <si>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</si>
  <si>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</si>
  <si>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</si>
  <si>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</si>
  <si>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</si>
  <si>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</si>
  <si>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</si>
  <si>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</si>
  <si>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</si>
  <si>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</si>
  <si>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</si>
  <si>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</si>
  <si>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</si>
  <si>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</si>
  <si>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</si>
  <si>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</si>
  <si>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</si>
  <si>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</si>
  <si>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</si>
  <si>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</si>
  <si>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</si>
  <si>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</si>
  <si>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</si>
  <si>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</si>
  <si>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</si>
  <si>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</si>
  <si>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</si>
  <si>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</si>
  <si>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</si>
  <si>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</si>
  <si>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</si>
  <si>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</si>
  <si>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</si>
  <si>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</si>
  <si>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</si>
  <si>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</si>
  <si>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</si>
  <si>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</si>
  <si>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</si>
  <si>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</si>
  <si>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</si>
  <si>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</si>
  <si>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</si>
  <si>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</si>
  <si>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</si>
  <si>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</si>
  <si>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</si>
  <si>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</si>
  <si>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</si>
  <si>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</si>
  <si>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</si>
  <si>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</si>
  <si>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</si>
  <si>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</si>
  <si>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</si>
  <si>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</si>
  <si>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</si>
  <si>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</si>
  <si>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</si>
  <si>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</si>
  <si>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</si>
  <si>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</si>
  <si>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</si>
  <si>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</si>
  <si>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</si>
  <si>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</si>
  <si>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</si>
  <si>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</si>
  <si>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</si>
  <si>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</si>
  <si>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</si>
  <si>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</si>
  <si>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</si>
  <si>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</si>
  <si>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</si>
  <si>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</si>
  <si>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</si>
  <si>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</si>
  <si>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</si>
  <si>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</si>
  <si>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</si>
  <si>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</si>
  <si>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</si>
  <si>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</si>
  <si>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</si>
  <si>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</si>
  <si>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</si>
  <si>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</si>
  <si>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</si>
  <si>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</si>
  <si>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</si>
  <si>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</si>
  <si>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</si>
  <si>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</si>
  <si>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</si>
  <si>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</si>
  <si>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</si>
  <si>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</si>
  <si>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</si>
  <si>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</si>
  <si>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</si>
  <si>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</si>
  <si>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</si>
  <si>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</si>
  <si>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</si>
  <si>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</si>
  <si>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</si>
  <si>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</si>
  <si>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</si>
  <si>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</si>
  <si>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</si>
  <si>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</si>
  <si>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</si>
  <si>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</si>
  <si>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</si>
  <si>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</si>
  <si>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</si>
  <si>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</si>
  <si>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</si>
  <si>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</si>
  <si>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</si>
  <si>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</si>
  <si>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</si>
  <si>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</si>
  <si>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</si>
  <si>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</si>
  <si>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</si>
  <si>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</si>
  <si>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</si>
  <si>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</si>
  <si>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</si>
  <si>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</si>
  <si>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</si>
  <si>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</si>
  <si>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</si>
  <si>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</si>
  <si>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</si>
  <si>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</si>
  <si>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</si>
  <si>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</si>
  <si>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</si>
  <si>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</si>
  <si>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</si>
  <si>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</si>
  <si>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</si>
  <si>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</si>
  <si>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</si>
  <si>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</si>
  <si>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</si>
  <si>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</si>
  <si>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</si>
  <si>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</si>
  <si>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</si>
  <si>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</si>
  <si>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</si>
  <si>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</si>
  <si>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</si>
  <si>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</si>
  <si>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</si>
  <si>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</si>
  <si>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</si>
  <si>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</si>
  <si>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</si>
  <si>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</si>
  <si>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</si>
  <si>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</si>
  <si>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</si>
  <si>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</si>
  <si>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</si>
  <si>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</si>
  <si>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</si>
  <si>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</si>
  <si>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</si>
  <si>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</si>
  <si>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</si>
  <si>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</si>
  <si>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</si>
  <si>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</si>
  <si>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</si>
  <si>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</si>
  <si>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</si>
  <si>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</si>
  <si>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</si>
  <si>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</si>
  <si>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</si>
  <si>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</si>
  <si>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</si>
  <si>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</si>
  <si>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</si>
  <si>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</si>
  <si>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</si>
  <si>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</si>
  <si>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</si>
  <si>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</si>
  <si>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</si>
  <si>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</si>
  <si>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</si>
  <si>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</si>
  <si>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</si>
  <si>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</si>
  <si>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</si>
  <si>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</si>
  <si>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</si>
  <si>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</si>
  <si>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</si>
  <si>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</si>
  <si>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</si>
  <si>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</si>
  <si>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</si>
  <si>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</si>
  <si>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</si>
  <si>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</si>
  <si>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</si>
  <si>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</si>
  <si>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</si>
  <si>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</si>
  <si>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</si>
  <si>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</si>
  <si>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</si>
  <si>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</si>
  <si>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</si>
  <si>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</si>
  <si>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</si>
  <si>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</si>
  <si>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</si>
  <si>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</si>
  <si>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</si>
  <si>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</si>
  <si>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</si>
  <si>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</si>
  <si>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</si>
  <si>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</si>
  <si>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</si>
  <si>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</si>
  <si>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</si>
  <si>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</si>
  <si>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</si>
  <si>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</si>
  <si>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</si>
  <si>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</si>
  <si>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</si>
  <si>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</si>
  <si>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</si>
  <si>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</si>
  <si>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</si>
  <si>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</si>
  <si>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</si>
  <si>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</si>
  <si>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</si>
  <si>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</si>
  <si>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</si>
  <si>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</si>
  <si>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</si>
  <si>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</si>
  <si>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</si>
  <si>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</si>
  <si>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</si>
  <si>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</si>
  <si>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</si>
  <si>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</si>
  <si>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</si>
  <si>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</si>
  <si>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</si>
  <si>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</si>
  <si>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</si>
  <si>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</si>
  <si>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</si>
  <si>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</si>
  <si>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</si>
  <si>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</si>
  <si>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</si>
  <si>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</si>
  <si>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</si>
  <si>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</si>
  <si>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</si>
  <si>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</si>
  <si>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</si>
  <si>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</si>
  <si>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</si>
  <si>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</si>
  <si>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</si>
  <si>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</si>
  <si>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</si>
  <si>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</si>
  <si>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</si>
  <si>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</si>
  <si>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</si>
  <si>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</si>
  <si>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</si>
  <si>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</si>
  <si>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</si>
  <si>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</si>
  <si>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</si>
  <si>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</si>
  <si>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</si>
  <si>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</si>
  <si>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</si>
  <si>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</si>
  <si>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</si>
  <si>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</si>
  <si>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</si>
  <si>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</si>
  <si>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</si>
  <si>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</si>
  <si>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</si>
  <si>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</si>
  <si>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</si>
  <si>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</si>
  <si>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</si>
  <si>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</si>
  <si>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</si>
  <si>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</si>
  <si>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</si>
  <si>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</si>
  <si>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</si>
  <si>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</si>
  <si>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</si>
  <si>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</si>
  <si>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</si>
  <si>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</si>
  <si>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</si>
  <si>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</si>
  <si>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</si>
  <si>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</si>
  <si>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</si>
  <si>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</si>
  <si>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</si>
  <si>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</si>
  <si>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</si>
  <si>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</si>
  <si>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</si>
  <si>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</si>
  <si>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</si>
  <si>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</si>
  <si>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</si>
  <si>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</si>
  <si>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</si>
  <si>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</si>
  <si>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</si>
  <si>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</si>
  <si>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</si>
  <si>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</si>
  <si>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</si>
  <si>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</si>
  <si>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</si>
  <si>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</si>
  <si>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</si>
  <si>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</si>
  <si>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</si>
  <si>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</si>
  <si>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</si>
  <si>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</si>
  <si>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</si>
  <si>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</si>
  <si>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</si>
  <si>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</si>
  <si>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</si>
  <si>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</si>
  <si>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</si>
  <si>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</si>
  <si>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</si>
  <si>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</si>
  <si>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</si>
  <si>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</si>
  <si>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</si>
  <si>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</si>
  <si>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</si>
  <si>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</si>
  <si>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</si>
  <si>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</si>
  <si>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</si>
  <si>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</si>
  <si>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</si>
  <si>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</si>
  <si>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</si>
  <si>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</si>
  <si>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</si>
  <si>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</si>
  <si>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</si>
  <si>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</si>
  <si>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</si>
  <si>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</si>
  <si>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</si>
  <si>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</si>
  <si>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</si>
  <si>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</si>
  <si>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</si>
  <si>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</si>
  <si>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</si>
  <si>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</si>
  <si>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</si>
  <si>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</si>
  <si>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</si>
  <si>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</si>
  <si>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</si>
  <si>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</si>
  <si>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</si>
  <si>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</si>
  <si>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</si>
  <si>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</si>
  <si>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</si>
  <si>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</si>
  <si>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</si>
  <si>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</si>
  <si>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</si>
  <si>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</si>
  <si>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</si>
  <si>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</si>
  <si>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</si>
  <si>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</si>
  <si>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</si>
  <si>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</si>
  <si>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</si>
  <si>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</si>
  <si>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</si>
  <si>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</si>
  <si>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</si>
  <si>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</si>
  <si>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</si>
  <si>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</si>
  <si>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</si>
  <si>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</si>
  <si>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</si>
  <si>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</si>
  <si>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</si>
  <si>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</si>
  <si>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</si>
  <si>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</si>
  <si>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</si>
  <si>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</si>
  <si>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</si>
  <si>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</si>
  <si>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</si>
  <si>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</si>
  <si>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</si>
  <si>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</si>
  <si>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</si>
  <si>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</si>
  <si>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</si>
  <si>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</si>
  <si>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</si>
  <si>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</si>
  <si>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</si>
  <si>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</si>
  <si>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</si>
  <si>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</si>
  <si>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</si>
  <si>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</si>
  <si>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</si>
  <si>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</si>
  <si>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</si>
  <si>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</si>
  <si>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</si>
  <si>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</si>
  <si>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</si>
  <si>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</si>
  <si>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</si>
  <si>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</si>
  <si>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</si>
  <si>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</si>
  <si>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</si>
  <si>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</si>
  <si>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</si>
  <si>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</si>
  <si>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</si>
  <si>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</si>
  <si>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</si>
  <si>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</si>
  <si>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</si>
  <si>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</si>
  <si>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</si>
  <si>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</si>
  <si>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</si>
  <si>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</si>
  <si>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</si>
  <si>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</si>
  <si>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</si>
  <si>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</si>
  <si>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</si>
  <si>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</si>
  <si>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</si>
  <si>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</si>
  <si>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</si>
  <si>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</si>
  <si>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</si>
  <si>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</si>
  <si>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</si>
  <si>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</si>
  <si>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</si>
  <si>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</si>
  <si>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</si>
  <si>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</si>
  <si>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</si>
  <si>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</si>
  <si>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</si>
  <si>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</si>
  <si>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</si>
  <si>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</si>
  <si>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</si>
  <si>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</si>
  <si>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</si>
  <si>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</si>
  <si>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</si>
  <si>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</si>
  <si>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</si>
  <si>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</si>
  <si>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</si>
  <si>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</si>
  <si>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</si>
  <si>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</si>
  <si>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</si>
  <si>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</si>
  <si>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</si>
  <si>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</si>
  <si>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</si>
  <si>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</si>
  <si>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</si>
  <si>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</si>
  <si>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</si>
  <si>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</si>
  <si>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</si>
  <si>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</si>
  <si>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</si>
  <si>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</si>
  <si>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</si>
  <si>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</si>
  <si>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</si>
  <si>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</si>
  <si>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</si>
  <si>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</si>
  <si>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</si>
  <si>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</si>
  <si>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</si>
  <si>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</si>
  <si>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</si>
  <si>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</si>
  <si>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</si>
  <si>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</si>
  <si>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</si>
  <si>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</si>
  <si>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</si>
  <si>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</si>
  <si>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</si>
  <si>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</si>
  <si>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</si>
  <si>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</si>
  <si>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</si>
  <si>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</si>
  <si>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</si>
  <si>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</si>
  <si>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</si>
  <si>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</si>
  <si>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</si>
  <si>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</si>
  <si>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</si>
  <si>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</si>
  <si>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</si>
  <si>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</si>
  <si>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</si>
  <si>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</si>
  <si>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</si>
  <si>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</si>
  <si>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</si>
  <si>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</si>
  <si>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</si>
  <si>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</si>
  <si>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</si>
  <si>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</si>
  <si>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</si>
  <si>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</si>
  <si>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</si>
  <si>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</si>
  <si>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</si>
  <si>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</si>
  <si>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</si>
  <si>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</si>
  <si>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</si>
  <si>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</si>
  <si>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</si>
  <si>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</si>
  <si>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</si>
  <si>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</si>
  <si>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</si>
  <si>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</si>
  <si>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</si>
  <si>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</si>
  <si>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</si>
  <si>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</si>
  <si>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</si>
  <si>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</si>
  <si>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</si>
  <si>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</si>
  <si>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</si>
  <si>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</si>
  <si>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</si>
  <si>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</si>
  <si>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</si>
  <si>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</si>
  <si>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</si>
  <si>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</si>
  <si>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</si>
  <si>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</si>
  <si>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</si>
  <si>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</si>
  <si>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</si>
  <si>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</si>
  <si>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</si>
  <si>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</si>
  <si>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</si>
  <si>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</si>
  <si>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</si>
  <si>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</si>
  <si>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</si>
  <si>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</si>
  <si>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</si>
  <si>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</si>
  <si>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</si>
  <si>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</si>
  <si>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</si>
  <si>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</si>
  <si>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</si>
  <si>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</si>
  <si>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</si>
  <si>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</si>
  <si>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</si>
  <si>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</si>
  <si>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</si>
  <si>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</si>
  <si>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</si>
  <si>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</si>
  <si>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</si>
  <si>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</si>
  <si>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</si>
  <si>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</si>
  <si>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</si>
  <si>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</si>
  <si>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</si>
  <si>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</si>
  <si>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</si>
  <si>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</si>
  <si>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</si>
  <si>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</si>
  <si>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</si>
  <si>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</si>
  <si>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</si>
  <si>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</si>
  <si>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</si>
  <si>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</si>
  <si>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</si>
  <si>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</si>
  <si>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</si>
  <si>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</si>
  <si>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</si>
  <si>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</si>
  <si>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</si>
  <si>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</si>
  <si>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</si>
  <si>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</si>
  <si>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</si>
  <si>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</si>
  <si>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</si>
  <si>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</si>
  <si>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</si>
  <si>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</si>
  <si>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</si>
  <si>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</si>
  <si>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</si>
  <si>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</si>
  <si>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</si>
  <si>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</si>
  <si>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</si>
  <si>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</si>
  <si>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</si>
  <si>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</si>
  <si>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</si>
  <si>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</si>
  <si>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</si>
  <si>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</si>
  <si>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</si>
  <si>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</si>
  <si>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</si>
  <si>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</si>
  <si>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</si>
  <si>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</si>
  <si>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</si>
  <si>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</si>
  <si>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</si>
  <si>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</si>
  <si>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</si>
  <si>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</si>
  <si>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</si>
  <si>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</si>
  <si>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</si>
  <si>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</si>
  <si>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</si>
  <si>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</si>
  <si>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</si>
  <si>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</si>
  <si>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</si>
  <si>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</si>
  <si>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</si>
  <si>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</si>
  <si>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</si>
  <si>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</si>
  <si>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</si>
  <si>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</si>
  <si>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</si>
  <si>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</si>
  <si>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</si>
  <si>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</si>
  <si>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</si>
  <si>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</si>
  <si>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</si>
  <si>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</si>
  <si>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</si>
  <si>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</si>
  <si>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</si>
  <si>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</si>
  <si>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</si>
  <si>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</si>
  <si>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</si>
  <si>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</si>
  <si>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</si>
  <si>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</si>
  <si>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</si>
  <si>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</si>
  <si>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</si>
  <si>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</si>
  <si>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</si>
  <si>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</si>
  <si>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</si>
  <si>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</si>
  <si>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</si>
  <si>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</si>
  <si>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</si>
  <si>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</si>
  <si>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</si>
  <si>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</si>
  <si>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</si>
  <si>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</si>
  <si>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</si>
  <si>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</si>
  <si>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</si>
  <si>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</si>
  <si>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</si>
  <si>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</si>
  <si>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</si>
  <si>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</si>
  <si>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</si>
  <si>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</si>
  <si>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</si>
  <si>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</si>
  <si>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</si>
  <si>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</si>
  <si>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</si>
  <si>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</si>
  <si>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</si>
  <si>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</si>
  <si>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</si>
  <si>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</si>
  <si>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</si>
  <si>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</si>
  <si>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</si>
  <si>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</si>
  <si>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</si>
  <si>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</si>
  <si>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</si>
  <si>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</si>
  <si>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</si>
  <si>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</si>
  <si>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</si>
  <si>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</si>
  <si>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</si>
  <si>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</si>
  <si>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</si>
  <si>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</si>
  <si>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</si>
  <si>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</si>
  <si>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</si>
  <si>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</si>
  <si>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</si>
  <si>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</si>
  <si>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</si>
  <si>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</si>
  <si>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</si>
  <si>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</si>
  <si>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</si>
  <si>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</si>
  <si>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</si>
  <si>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</si>
  <si>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</si>
  <si>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</si>
  <si>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</si>
  <si>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</si>
  <si>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</si>
  <si>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</si>
  <si>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</si>
  <si>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</si>
  <si>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</si>
  <si>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</si>
  <si>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</si>
  <si>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</si>
  <si>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</si>
  <si>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</si>
  <si>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</si>
  <si>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</si>
  <si>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</si>
  <si>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</si>
  <si>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</si>
  <si>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</si>
  <si>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</si>
  <si>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</si>
  <si>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</si>
  <si>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</si>
  <si>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</si>
  <si>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</si>
  <si>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</si>
  <si>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</si>
  <si>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</si>
  <si>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</si>
  <si>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</si>
  <si>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</si>
  <si>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</si>
  <si>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</si>
  <si>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</si>
  <si>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</si>
  <si>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</si>
  <si>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</si>
  <si>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</si>
  <si>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</si>
  <si>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</si>
  <si>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</si>
  <si>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</si>
  <si>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</si>
  <si>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</si>
  <si>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</si>
  <si>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</si>
  <si>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</si>
  <si>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</si>
  <si>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</si>
  <si>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</si>
  <si>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</si>
  <si>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</si>
  <si>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</si>
  <si>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</si>
  <si>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</si>
  <si>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</si>
  <si>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</si>
  <si>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</si>
  <si>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</si>
  <si>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</si>
  <si>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</si>
  <si>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</si>
  <si>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</si>
  <si>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</si>
  <si>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</si>
  <si>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</si>
  <si>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</si>
  <si>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</si>
  <si>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</si>
  <si>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</si>
  <si>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</si>
  <si>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</si>
  <si>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</si>
  <si>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</si>
  <si>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</si>
  <si>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</si>
  <si>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</si>
  <si>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</si>
  <si>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</si>
  <si>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</si>
  <si>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</si>
  <si>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</si>
  <si>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</si>
  <si>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</si>
  <si>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</si>
  <si>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</si>
  <si>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</si>
  <si>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</si>
  <si>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</si>
  <si>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</si>
  <si>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</si>
  <si>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</si>
  <si>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</si>
  <si>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</si>
  <si>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</si>
  <si>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</si>
  <si>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</si>
  <si>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</si>
  <si>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</si>
  <si>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</si>
  <si>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</si>
  <si>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</si>
  <si>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</si>
  <si>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</si>
  <si>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</si>
  <si>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</si>
  <si>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</si>
  <si>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</si>
  <si>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</si>
  <si>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</si>
  <si>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</si>
  <si>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</si>
  <si>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</si>
  <si>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</si>
  <si>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</si>
  <si>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</si>
  <si>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</si>
  <si>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</si>
  <si>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</si>
  <si>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</si>
  <si>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</si>
  <si>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</si>
  <si>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</si>
  <si>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</si>
  <si>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</si>
  <si>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</si>
  <si>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</si>
  <si>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</si>
  <si>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</si>
  <si>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</si>
  <si>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</si>
  <si>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</si>
  <si>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</si>
  <si>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</si>
  <si>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</si>
  <si>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</si>
  <si>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</si>
  <si>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</si>
  <si>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</si>
  <si>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</si>
  <si>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</si>
  <si>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</si>
  <si>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</si>
  <si>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</si>
  <si>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</si>
  <si>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</si>
  <si>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</si>
  <si>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</si>
  <si>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</si>
  <si>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</si>
  <si>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</si>
  <si>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</si>
  <si>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</si>
  <si>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</si>
  <si>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</si>
  <si>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</si>
  <si>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</si>
  <si>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</si>
  <si>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</si>
  <si>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</si>
  <si>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</si>
  <si>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</si>
  <si>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</si>
  <si>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</si>
  <si>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</si>
  <si>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</si>
  <si>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</si>
  <si>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</si>
  <si>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</si>
  <si>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</si>
  <si>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</si>
  <si>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</si>
  <si>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</si>
  <si>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</si>
  <si>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</si>
  <si>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</si>
  <si>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</si>
  <si>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</si>
  <si>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</si>
  <si>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</si>
  <si>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</si>
  <si>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</si>
  <si>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</si>
  <si>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</si>
  <si>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</si>
  <si>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</si>
  <si>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</si>
  <si>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</si>
  <si>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</si>
  <si>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</si>
  <si>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</si>
  <si>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</si>
  <si>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</si>
  <si>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</si>
  <si>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</si>
  <si>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</si>
  <si>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</si>
  <si>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</si>
  <si>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</si>
  <si>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</si>
  <si>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</si>
  <si>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</si>
  <si>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</si>
  <si>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</si>
  <si>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</si>
  <si>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</si>
  <si>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</si>
  <si>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</si>
  <si>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</si>
  <si>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</si>
  <si>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</si>
  <si>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</si>
  <si>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</si>
  <si>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</si>
  <si>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</si>
  <si>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</si>
  <si>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</si>
  <si>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</si>
  <si>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</si>
  <si>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</si>
  <si>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</si>
  <si>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</si>
  <si>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</si>
  <si>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</si>
  <si>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</si>
  <si>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</si>
  <si>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</si>
  <si>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</si>
  <si>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</si>
  <si>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</si>
  <si>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</si>
  <si>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</si>
  <si>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</si>
  <si>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</si>
  <si>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</si>
  <si>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</si>
  <si>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</si>
  <si>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</si>
  <si>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</si>
  <si>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</si>
  <si>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</si>
  <si>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</si>
  <si>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</si>
  <si>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</si>
  <si>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</si>
  <si>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</si>
  <si>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</si>
  <si>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</si>
  <si>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</si>
  <si>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</si>
  <si>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</si>
  <si>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</si>
  <si>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</si>
  <si>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</si>
  <si>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</si>
  <si>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</si>
  <si>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</si>
  <si>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</si>
  <si>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</si>
  <si>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</si>
  <si>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</si>
  <si>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</si>
  <si>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</si>
  <si>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</si>
  <si>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</si>
  <si>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</si>
  <si>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</si>
  <si>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</si>
  <si>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</si>
  <si>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</si>
  <si>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</si>
  <si>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</si>
  <si>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</si>
  <si>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</si>
  <si>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</si>
  <si>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</si>
  <si>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</si>
  <si>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</si>
  <si>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</si>
  <si>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</si>
  <si>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</si>
  <si>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</si>
  <si>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</si>
  <si>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</si>
  <si>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</si>
  <si>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</si>
  <si>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</si>
  <si>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</si>
  <si>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</si>
  <si>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</si>
  <si>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</si>
  <si>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</si>
  <si>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</si>
  <si>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</si>
  <si>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</si>
  <si>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</si>
  <si>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</si>
  <si>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</si>
  <si>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</si>
  <si>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</si>
  <si>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</si>
  <si>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</si>
  <si>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</si>
  <si>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</si>
  <si>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</si>
  <si>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</si>
  <si>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</si>
  <si>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</si>
  <si>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</si>
  <si>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</si>
  <si>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</si>
  <si>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</si>
  <si>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</si>
  <si>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</si>
  <si>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</si>
  <si>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</si>
  <si>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</si>
  <si>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</si>
  <si>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</si>
  <si>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</si>
  <si>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</si>
  <si>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</si>
  <si>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</si>
  <si>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</si>
  <si>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</si>
  <si>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</si>
  <si>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</si>
  <si>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</si>
  <si>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</si>
  <si>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</si>
  <si>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</si>
  <si>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</si>
  <si>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</si>
  <si>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</si>
  <si>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</si>
  <si>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</si>
  <si>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</si>
  <si>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</si>
  <si>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</si>
  <si>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</si>
  <si>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</si>
  <si>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</si>
  <si>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</si>
  <si>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</si>
  <si>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</si>
  <si>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</si>
  <si>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</si>
  <si>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</si>
  <si>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</si>
  <si>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</si>
  <si>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</si>
  <si>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</si>
  <si>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</si>
  <si>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</si>
  <si>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</si>
  <si>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</si>
  <si>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</si>
  <si>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</si>
  <si>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</si>
  <si>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</si>
  <si>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</si>
  <si>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</si>
  <si>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</si>
  <si>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</si>
  <si>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</si>
  <si>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</si>
  <si>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</si>
  <si>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</si>
  <si>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</si>
  <si>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</si>
  <si>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</si>
  <si>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</si>
  <si>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</si>
  <si>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</si>
  <si>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</si>
  <si>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</si>
  <si>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</si>
  <si>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</si>
  <si>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</si>
  <si>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</si>
  <si>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</si>
  <si>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</si>
  <si>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</si>
  <si>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</si>
  <si>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</si>
  <si>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</si>
  <si>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</si>
  <si>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</si>
  <si>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</si>
  <si>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</si>
  <si>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</si>
  <si>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</si>
  <si>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</si>
  <si>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</si>
  <si>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</si>
  <si>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</si>
  <si>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</si>
  <si>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</si>
  <si>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</si>
  <si>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</si>
  <si>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</si>
  <si>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</si>
  <si>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</si>
  <si>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</si>
  <si>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</si>
  <si>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</si>
  <si>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</si>
  <si>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</si>
  <si>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</si>
  <si>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</si>
  <si>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</si>
  <si>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</si>
  <si>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</si>
  <si>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</si>
  <si>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</si>
  <si>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</si>
  <si>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</si>
  <si>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</si>
  <si>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</si>
  <si>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</si>
  <si>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</si>
  <si>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</si>
  <si>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</si>
  <si>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</si>
  <si>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</si>
  <si>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</si>
  <si>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</si>
  <si>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</si>
  <si>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</si>
  <si>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</si>
  <si>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</si>
  <si>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</si>
  <si>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</si>
  <si>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</si>
  <si>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</si>
  <si>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</si>
  <si>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</si>
  <si>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</si>
  <si>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</si>
  <si>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</si>
  <si>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</si>
  <si>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</si>
  <si>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</si>
  <si>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</si>
  <si>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</si>
  <si>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</si>
  <si>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</si>
  <si>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</si>
  <si>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</si>
  <si>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</si>
  <si>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</si>
  <si>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</si>
  <si>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</si>
  <si>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</si>
  <si>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</si>
  <si>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</si>
  <si>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</si>
  <si>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</si>
  <si>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</si>
  <si>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</si>
  <si>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</si>
  <si>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</si>
  <si>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</si>
  <si>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</si>
  <si>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</si>
  <si>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</si>
  <si>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</si>
  <si>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</si>
  <si>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</si>
  <si>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</si>
  <si>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</si>
  <si>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</si>
  <si>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</si>
  <si>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</si>
  <si>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</si>
  <si>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</si>
  <si>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</si>
  <si>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</si>
  <si>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</si>
  <si>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</si>
  <si>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</si>
  <si>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</si>
  <si>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</si>
  <si>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</si>
  <si>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</si>
  <si>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</si>
  <si>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</si>
  <si>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</si>
  <si>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</si>
  <si>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</si>
  <si>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</si>
  <si>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</si>
  <si>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</si>
  <si>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</si>
  <si>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</si>
  <si>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</si>
  <si>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</si>
  <si>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</si>
  <si>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</si>
  <si>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</si>
  <si>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</si>
  <si>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</si>
  <si>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</si>
  <si>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</si>
  <si>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</si>
  <si>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</si>
  <si>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</si>
  <si>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</si>
  <si>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</si>
  <si>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</si>
  <si>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</si>
  <si>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</si>
  <si>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</si>
  <si>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</si>
  <si>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</si>
  <si>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</si>
  <si>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</si>
  <si>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</si>
  <si>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</si>
  <si>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</si>
  <si>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</si>
  <si>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</si>
  <si>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</si>
  <si>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</si>
  <si>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</si>
  <si>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</si>
  <si>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</si>
  <si>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</si>
  <si>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</si>
  <si>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</si>
  <si>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</si>
  <si>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</si>
  <si>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</si>
  <si>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</si>
  <si>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</si>
  <si>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</si>
  <si>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</si>
  <si>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</si>
  <si>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</si>
  <si>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</si>
  <si>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</si>
  <si>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</si>
  <si>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</si>
  <si>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</si>
  <si>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</si>
  <si>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</si>
  <si>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</si>
  <si>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</si>
  <si>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</si>
  <si>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</si>
  <si>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</si>
  <si>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</si>
  <si>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</si>
  <si>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</si>
  <si>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</si>
  <si>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</si>
  <si>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</si>
  <si>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</si>
  <si>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</si>
  <si>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</si>
  <si>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</si>
  <si>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</si>
  <si>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</si>
  <si>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</si>
  <si>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</si>
  <si>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</si>
  <si>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</si>
  <si>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</si>
  <si>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</si>
  <si>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</si>
  <si>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</si>
  <si>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</si>
  <si>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</si>
  <si>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</si>
  <si>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</si>
  <si>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</si>
  <si>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</si>
  <si>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</si>
  <si>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</si>
  <si>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</si>
  <si>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</si>
  <si>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</si>
  <si>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</si>
  <si>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</si>
  <si>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</si>
  <si>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</si>
  <si>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</si>
  <si>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</si>
  <si>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</si>
  <si>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</si>
  <si>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</si>
  <si>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</si>
  <si>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</si>
  <si>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</si>
  <si>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</si>
  <si>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</si>
  <si>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</si>
  <si>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</si>
  <si>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</si>
  <si>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</si>
  <si>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</si>
  <si>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</si>
  <si>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</si>
  <si>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</si>
  <si>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</si>
  <si>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</si>
  <si>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</si>
  <si>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</si>
  <si>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</si>
  <si>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</si>
  <si>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</si>
  <si>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</si>
  <si>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</si>
  <si>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</si>
  <si>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</si>
  <si>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</si>
  <si>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</si>
  <si>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</si>
  <si>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</si>
  <si>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</si>
  <si>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</si>
  <si>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</si>
  <si>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</si>
  <si>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</si>
  <si>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</si>
  <si>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</si>
  <si>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</si>
  <si>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</si>
  <si>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</si>
  <si>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</si>
  <si>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</si>
  <si>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</si>
  <si>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</si>
  <si>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</si>
  <si>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</si>
  <si>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</si>
  <si>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</si>
  <si>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</si>
  <si>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</si>
  <si>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</si>
  <si>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</si>
  <si>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</si>
  <si>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</si>
  <si>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</si>
  <si>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</si>
  <si>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</si>
  <si>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</si>
  <si>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</si>
  <si>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</si>
  <si>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</si>
  <si>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</si>
  <si>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</si>
  <si>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</si>
  <si>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</si>
  <si>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</si>
  <si>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</si>
  <si>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</si>
  <si>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</si>
  <si>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</si>
  <si>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</si>
  <si>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</si>
  <si>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</si>
  <si>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</si>
  <si>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</si>
  <si>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</si>
  <si>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</si>
  <si>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</si>
  <si>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</si>
  <si>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</si>
  <si>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</si>
  <si>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</si>
  <si>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</si>
  <si>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</si>
  <si>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</si>
  <si>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</si>
  <si>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</si>
  <si>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</si>
  <si>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</si>
  <si>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</si>
  <si>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</si>
  <si>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</si>
  <si>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</si>
  <si>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</si>
  <si>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</si>
  <si>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</si>
  <si>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</si>
  <si>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</si>
  <si>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</si>
  <si>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</si>
  <si>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</si>
  <si>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</si>
  <si>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</si>
  <si>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</si>
  <si>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</si>
  <si>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</si>
  <si>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</si>
  <si>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</si>
  <si>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</si>
  <si>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</si>
  <si>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</si>
  <si>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</si>
  <si>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</si>
  <si>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</si>
  <si>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</si>
  <si>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</si>
  <si>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</si>
  <si>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</si>
  <si>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</si>
  <si>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</si>
  <si>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</si>
  <si>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</si>
  <si>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</si>
  <si>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</si>
  <si>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</si>
  <si>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</si>
  <si>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</si>
  <si>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</si>
  <si>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</si>
  <si>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</si>
  <si>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</si>
  <si>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</si>
  <si>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</si>
  <si>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</si>
  <si>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</si>
  <si>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</si>
  <si>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</si>
  <si>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</si>
  <si>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</si>
  <si>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</si>
  <si>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</si>
  <si>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</si>
  <si>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</si>
  <si>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</si>
  <si>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</si>
  <si>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</si>
  <si>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</si>
  <si>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</si>
  <si>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</si>
  <si>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</si>
  <si>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</si>
  <si>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</si>
  <si>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</si>
  <si>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</si>
  <si>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</si>
  <si>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</si>
  <si>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</si>
  <si>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</si>
  <si>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</si>
  <si>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</si>
  <si>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</si>
  <si>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</si>
  <si>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</si>
  <si>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</si>
  <si>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</si>
  <si>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</si>
  <si>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</si>
  <si>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</si>
  <si>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</si>
  <si>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</si>
  <si>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</si>
  <si>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</si>
  <si>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</si>
  <si>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</si>
  <si>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</si>
  <si>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</si>
  <si>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</si>
  <si>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</si>
  <si>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</si>
  <si>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</si>
  <si>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</si>
  <si>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</si>
  <si>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</si>
  <si>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</si>
  <si>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</si>
  <si>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</si>
  <si>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</si>
  <si>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</si>
  <si>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</si>
  <si>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</si>
  <si>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</si>
  <si>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</si>
  <si>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</si>
  <si>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</si>
  <si>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</si>
  <si>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</si>
  <si>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</si>
  <si>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</si>
  <si>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</si>
  <si>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</si>
  <si>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</si>
  <si>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</si>
  <si>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</si>
  <si>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</si>
  <si>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</si>
  <si>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</si>
  <si>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</si>
  <si>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</si>
  <si>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</si>
  <si>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</si>
  <si>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</si>
  <si>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</si>
  <si>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</si>
  <si>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</si>
  <si>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</si>
  <si>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</si>
  <si>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</si>
  <si>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</si>
  <si>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</si>
  <si>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</si>
  <si>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</si>
  <si>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</si>
  <si>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</si>
  <si>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</si>
  <si>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</si>
  <si>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</si>
  <si>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</si>
  <si>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</si>
  <si>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</si>
  <si>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</si>
  <si>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</si>
  <si>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</si>
  <si>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</si>
  <si>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</si>
  <si>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</si>
  <si>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</si>
  <si>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</si>
  <si>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</si>
  <si>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</si>
  <si>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</si>
  <si>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</si>
  <si>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</si>
  <si>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</si>
  <si>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</si>
  <si>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</si>
  <si>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</si>
  <si>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</si>
  <si>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</si>
  <si>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</si>
  <si>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</si>
  <si>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</si>
  <si>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</si>
  <si>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</si>
  <si>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</si>
  <si>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</si>
  <si>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</si>
  <si>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</si>
  <si>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</si>
  <si>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</si>
  <si>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</si>
  <si>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</si>
  <si>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</si>
  <si>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</si>
  <si>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</si>
  <si>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</si>
  <si>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</si>
  <si>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</si>
  <si>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</si>
  <si>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</si>
  <si>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</si>
  <si>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</si>
  <si>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</si>
  <si>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</si>
  <si>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</si>
  <si>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</si>
  <si>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</si>
  <si>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</si>
  <si>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</si>
  <si>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</si>
  <si>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</si>
  <si>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</si>
  <si>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</si>
  <si>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</si>
  <si>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</si>
  <si>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</si>
  <si>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</si>
  <si>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</si>
  <si>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</si>
  <si>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</si>
  <si>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</si>
  <si>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</si>
  <si>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</si>
  <si>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</si>
  <si>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</si>
  <si>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</si>
  <si>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</si>
  <si>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</si>
  <si>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</si>
  <si>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</si>
  <si>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</si>
  <si>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</si>
  <si>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</si>
  <si>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</si>
  <si>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</si>
  <si>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</si>
  <si>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</si>
  <si>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</si>
  <si>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</si>
  <si>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</si>
  <si>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</si>
  <si>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</si>
  <si>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</si>
  <si>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</si>
  <si>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</si>
  <si>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</si>
  <si>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</si>
  <si>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</si>
  <si>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</si>
  <si>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</si>
  <si>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</si>
  <si>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</si>
  <si>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</si>
  <si>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</si>
  <si>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</si>
  <si>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</si>
  <si>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</si>
  <si>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</si>
  <si>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</si>
  <si>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</si>
  <si>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</si>
  <si>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</si>
  <si>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</si>
  <si>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</si>
  <si>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</si>
  <si>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</si>
  <si>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</si>
  <si>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</si>
  <si>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</si>
  <si>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</si>
  <si>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</si>
  <si>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</si>
  <si>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</si>
  <si>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</si>
  <si>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</si>
  <si>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</si>
  <si>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</si>
  <si>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</si>
  <si>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</si>
  <si>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</si>
  <si>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</si>
  <si>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</si>
  <si>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</si>
  <si>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</si>
  <si>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</si>
  <si>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</si>
  <si>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</si>
  <si>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</si>
  <si>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</si>
  <si>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</si>
  <si>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</si>
  <si>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</si>
  <si>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</si>
  <si>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</si>
  <si>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</si>
  <si>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</si>
  <si>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</si>
  <si>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</si>
  <si>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</si>
  <si>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</si>
  <si>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</si>
  <si>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</si>
  <si>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</si>
  <si>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</si>
  <si>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</si>
  <si>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</si>
  <si>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</si>
  <si>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</si>
  <si>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</si>
  <si>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</si>
  <si>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</si>
  <si>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</si>
  <si>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</si>
  <si>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</si>
  <si>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</si>
  <si>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</si>
  <si>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</si>
  <si>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</si>
  <si>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</si>
  <si>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</si>
  <si>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</si>
  <si>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</si>
  <si>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</si>
  <si>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</si>
  <si>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</si>
  <si>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</si>
  <si>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</si>
  <si>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</si>
  <si>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</si>
  <si>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</si>
  <si>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</si>
  <si>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</si>
  <si>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</si>
  <si>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</si>
  <si>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</si>
  <si>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</si>
  <si>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</si>
  <si>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</si>
  <si>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</si>
  <si>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</si>
  <si>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</si>
  <si>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</si>
  <si>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</si>
  <si>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</si>
  <si>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</si>
  <si>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</si>
  <si>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</si>
  <si>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</si>
  <si>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</si>
  <si>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</si>
  <si>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</si>
  <si>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</si>
  <si>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</si>
  <si>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</si>
  <si>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</si>
  <si>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</si>
  <si>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</si>
  <si>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</si>
  <si>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</si>
  <si>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</si>
  <si>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</si>
  <si>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</si>
  <si>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</si>
  <si>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</si>
  <si>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</si>
  <si>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</si>
  <si>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</si>
  <si>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</si>
  <si>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</si>
  <si>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</si>
  <si>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</si>
  <si>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</si>
  <si>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</si>
  <si>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</si>
  <si>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</si>
  <si>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</si>
  <si>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</si>
  <si>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</si>
  <si>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</si>
  <si>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</si>
  <si>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</si>
  <si>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</si>
  <si>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</si>
  <si>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</si>
  <si>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</si>
  <si>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</si>
  <si>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</si>
  <si>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</si>
  <si>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</si>
  <si>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</si>
  <si>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</si>
  <si>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</si>
  <si>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</si>
  <si>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</si>
  <si>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</si>
  <si>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</si>
  <si>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</si>
  <si>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</si>
  <si>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</si>
  <si>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</si>
  <si>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</si>
  <si>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</si>
  <si>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</si>
  <si>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</si>
  <si>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</si>
  <si>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</si>
  <si>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</si>
  <si>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</si>
  <si>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</si>
  <si>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</si>
  <si>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</si>
  <si>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</si>
  <si>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</si>
  <si>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</si>
  <si>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</si>
  <si>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</si>
  <si>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</si>
  <si>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</si>
  <si>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</si>
  <si>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</si>
  <si>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</si>
  <si>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</si>
  <si>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</si>
  <si>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</si>
  <si>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</si>
  <si>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</si>
  <si>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</si>
  <si>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</si>
  <si>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</si>
  <si>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</si>
  <si>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</si>
  <si>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</si>
  <si>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</si>
  <si>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</si>
  <si>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</si>
  <si>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</si>
  <si>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</si>
  <si>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</si>
  <si>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</si>
  <si>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</si>
  <si>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</si>
  <si>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</si>
  <si>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</si>
  <si>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</si>
  <si>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</si>
  <si>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</si>
  <si>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</si>
  <si>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</si>
  <si>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</si>
  <si>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</si>
  <si>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</si>
  <si>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</si>
  <si>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</si>
  <si>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</si>
  <si>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</si>
  <si>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</si>
  <si>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</si>
  <si>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</si>
  <si>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</si>
  <si>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</si>
  <si>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</si>
  <si>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</si>
  <si>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</si>
  <si>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</si>
  <si>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</si>
  <si>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</si>
  <si>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</si>
  <si>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</si>
  <si>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</si>
  <si>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</si>
  <si>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</si>
  <si>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</si>
  <si>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</si>
  <si>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</si>
  <si>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</si>
  <si>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</si>
  <si>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</si>
  <si>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</si>
  <si>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</si>
  <si>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</si>
  <si>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</si>
  <si>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</si>
  <si>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</si>
  <si>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</si>
  <si>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</si>
  <si>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</si>
  <si>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</si>
  <si>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</si>
  <si>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</si>
  <si>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</si>
  <si>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</si>
  <si>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</si>
  <si>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</si>
  <si>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</si>
  <si>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</si>
  <si>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</si>
  <si>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</si>
  <si>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</si>
  <si>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</si>
  <si>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</si>
  <si>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</si>
  <si>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</si>
  <si>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</si>
  <si>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</si>
  <si>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</si>
  <si>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</si>
  <si>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</si>
  <si>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</si>
  <si>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</si>
  <si>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</si>
  <si>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</si>
  <si>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</si>
  <si>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</si>
  <si>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</si>
  <si>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</si>
  <si>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</si>
  <si>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</si>
  <si>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</si>
  <si>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</si>
  <si>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</si>
  <si>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</si>
  <si>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</si>
  <si>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</si>
  <si>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</si>
  <si>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</si>
  <si>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</si>
  <si>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</si>
  <si>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</si>
  <si>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</si>
  <si>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</si>
  <si>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</si>
  <si>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</si>
  <si>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</si>
  <si>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</si>
  <si>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</si>
  <si>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</si>
  <si>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</si>
  <si>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</si>
  <si>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</si>
  <si>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</si>
  <si>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</si>
  <si>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</si>
  <si>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</si>
  <si>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</si>
  <si>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</si>
  <si>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</si>
  <si>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</si>
  <si>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</si>
  <si>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</si>
  <si>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</si>
  <si>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</si>
  <si>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</si>
  <si>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</si>
  <si>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</si>
  <si>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</si>
  <si>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</si>
  <si>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</si>
  <si>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</si>
  <si>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</si>
  <si>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</si>
  <si>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</si>
  <si>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</si>
  <si>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</si>
  <si>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</si>
  <si>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</si>
  <si>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</si>
  <si>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</si>
  <si>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</si>
  <si>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</si>
  <si>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</si>
  <si>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</si>
  <si>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</si>
  <si>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</si>
  <si>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</si>
  <si>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</si>
  <si>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</si>
  <si>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</si>
  <si>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</si>
  <si>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</si>
  <si>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</si>
  <si>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</si>
  <si>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</si>
  <si>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</si>
  <si>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</si>
  <si>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</si>
  <si>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</si>
  <si>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</si>
  <si>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</si>
  <si>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</si>
  <si>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</si>
  <si>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</si>
  <si>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</si>
  <si>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</si>
  <si>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</si>
  <si>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</si>
  <si>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</si>
  <si>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</si>
  <si>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</si>
  <si>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</si>
  <si>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</si>
  <si>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</si>
  <si>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</si>
  <si>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</si>
  <si>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</si>
  <si>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</si>
  <si>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</si>
  <si>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</si>
  <si>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</si>
  <si>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</si>
  <si>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</si>
  <si>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</si>
  <si>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</si>
  <si>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</si>
  <si>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</si>
  <si>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</si>
  <si>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</si>
  <si>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</si>
  <si>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</si>
  <si>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</si>
  <si>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</si>
  <si>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</si>
  <si>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</si>
  <si>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</si>
  <si>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</si>
  <si>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</si>
  <si>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</si>
  <si>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</si>
  <si>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</si>
  <si>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</si>
  <si>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</si>
  <si>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</si>
  <si>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</si>
  <si>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</si>
  <si>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</si>
  <si>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</si>
  <si>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</si>
  <si>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</si>
  <si>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</si>
  <si>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</si>
  <si>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</si>
  <si>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</si>
  <si>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</si>
  <si>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</si>
  <si>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</si>
  <si>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</si>
  <si>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</si>
  <si>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</si>
  <si>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</si>
  <si>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</si>
  <si>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</si>
  <si>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</si>
  <si>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</si>
  <si>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</si>
  <si>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</si>
  <si>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</si>
  <si>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</si>
  <si>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</si>
  <si>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</si>
  <si>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</si>
  <si>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</si>
  <si>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</si>
  <si>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</si>
  <si>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</si>
  <si>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</si>
  <si>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</si>
  <si>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</si>
  <si>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</si>
  <si>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</si>
  <si>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</si>
  <si>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</si>
  <si>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</si>
  <si>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</si>
  <si>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</si>
  <si>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</si>
  <si>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</si>
  <si>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</si>
  <si>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</si>
  <si>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</si>
  <si>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</si>
  <si>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</si>
  <si>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</si>
  <si>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</si>
  <si>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</si>
  <si>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</si>
  <si>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</si>
  <si>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</si>
  <si>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</si>
  <si>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</si>
  <si>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</si>
  <si>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</si>
  <si>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</si>
  <si>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</si>
  <si>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</si>
  <si>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</si>
  <si>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</si>
  <si>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</si>
  <si>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</si>
  <si>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</si>
  <si>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</si>
  <si>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</si>
  <si>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</si>
  <si>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</si>
  <si>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</si>
  <si>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</si>
  <si>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</si>
  <si>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</si>
  <si>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</si>
  <si>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</si>
  <si>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</si>
  <si>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</si>
  <si>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</si>
  <si>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</si>
  <si>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</si>
  <si>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</si>
  <si>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</si>
  <si>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</si>
  <si>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</si>
  <si>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</si>
  <si>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</si>
  <si>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</si>
  <si>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</si>
  <si>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</si>
  <si>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</si>
  <si>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</si>
  <si>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</si>
  <si>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</si>
  <si>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</si>
  <si>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</si>
  <si>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</si>
  <si>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</si>
  <si>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</si>
  <si>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</si>
  <si>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</si>
  <si>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</si>
  <si>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</si>
  <si>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</si>
  <si>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</si>
  <si>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</si>
  <si>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</si>
  <si>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</si>
  <si>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</si>
  <si>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</si>
  <si>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</si>
  <si>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</si>
  <si>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</si>
  <si>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</si>
  <si>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</si>
  <si>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</si>
  <si>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</si>
  <si>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</si>
  <si>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</si>
  <si>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</si>
  <si>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</si>
  <si>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</si>
  <si>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</si>
  <si>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</si>
  <si>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</si>
  <si>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</si>
  <si>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</si>
  <si>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</si>
  <si>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</si>
  <si>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</si>
  <si>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</si>
  <si>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</si>
  <si>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</si>
  <si>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</si>
  <si>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</si>
  <si>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</si>
  <si>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</si>
  <si>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</si>
  <si>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</si>
  <si>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</si>
  <si>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</si>
  <si>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</si>
  <si>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</si>
  <si>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</si>
  <si>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</si>
  <si>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</si>
  <si>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</si>
  <si>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</si>
  <si>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</si>
  <si>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</si>
  <si>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</si>
  <si>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</si>
  <si>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</si>
  <si>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</si>
  <si>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</si>
  <si>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</si>
  <si>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</si>
  <si>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</si>
  <si>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</si>
  <si>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</si>
  <si>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</si>
  <si>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</si>
  <si>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</si>
  <si>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</si>
  <si>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</si>
  <si>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</si>
  <si>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</si>
  <si>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</si>
  <si>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</si>
  <si>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</si>
  <si>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</si>
  <si>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</si>
  <si>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</si>
  <si>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</si>
  <si>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</si>
  <si>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</si>
  <si>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</si>
  <si>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</si>
  <si>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</si>
  <si>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</si>
  <si>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</si>
  <si>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</si>
  <si>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</si>
  <si>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</si>
  <si>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</si>
  <si>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</si>
  <si>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</si>
  <si>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</si>
  <si>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</si>
  <si>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</si>
  <si>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</si>
  <si>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</si>
  <si>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</si>
  <si>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</si>
  <si>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</si>
  <si>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</si>
  <si>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</si>
  <si>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</si>
  <si>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</si>
  <si>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</si>
  <si>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</si>
  <si>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</si>
  <si>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</si>
  <si>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</si>
  <si>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</si>
  <si>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</si>
  <si>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</si>
  <si>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</si>
  <si>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</si>
  <si>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</si>
  <si>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</si>
  <si>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</si>
  <si>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</si>
  <si>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</si>
  <si>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</si>
  <si>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</si>
  <si>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</si>
  <si>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</si>
  <si>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</si>
  <si>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</si>
  <si>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</si>
  <si>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</si>
  <si>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</si>
  <si>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</si>
  <si>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</si>
  <si>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</si>
  <si>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</si>
  <si>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</si>
  <si>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</si>
  <si>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</si>
  <si>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</si>
  <si>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</si>
  <si>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</si>
  <si>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</si>
  <si>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</si>
  <si>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</si>
  <si>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</si>
  <si>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</si>
  <si>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</si>
  <si>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</si>
  <si>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</si>
  <si>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</si>
  <si>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</si>
  <si>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</si>
  <si>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</si>
  <si>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</si>
  <si>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</si>
  <si>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</si>
  <si>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</si>
  <si>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</si>
  <si>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</si>
  <si>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</si>
  <si>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</si>
  <si>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</si>
  <si>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</si>
  <si>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</si>
  <si>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</si>
  <si>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</si>
  <si>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</si>
  <si>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</si>
  <si>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</si>
  <si>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</si>
  <si>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</si>
  <si>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</si>
  <si>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</si>
  <si>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</si>
  <si>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</si>
  <si>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</si>
  <si>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</si>
  <si>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</si>
  <si>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</si>
  <si>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</si>
  <si>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</si>
  <si>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</si>
  <si>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</si>
  <si>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</si>
  <si>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</si>
  <si>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</si>
  <si>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</si>
  <si>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</si>
  <si>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</si>
  <si>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</si>
  <si>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</si>
  <si>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</si>
  <si>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</si>
  <si>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</si>
  <si>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</si>
  <si>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</si>
  <si>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</si>
  <si>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</si>
  <si>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</si>
  <si>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</si>
  <si>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</si>
  <si>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</si>
  <si>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</si>
  <si>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</si>
  <si>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</si>
  <si>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</si>
  <si>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</si>
  <si>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</si>
  <si>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</si>
  <si>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</si>
  <si>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</si>
  <si>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</si>
  <si>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</si>
  <si>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</si>
  <si>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</si>
  <si>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</si>
  <si>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</si>
  <si>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</si>
  <si>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</si>
  <si>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</si>
  <si>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</si>
  <si>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</si>
  <si>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</si>
  <si>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</si>
  <si>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</si>
  <si>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</si>
  <si>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</si>
  <si>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</si>
  <si>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</si>
  <si>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</si>
  <si>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</si>
  <si>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</si>
  <si>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</si>
  <si>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</si>
  <si>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</si>
  <si>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</si>
  <si>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</si>
  <si>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</si>
  <si>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</si>
  <si>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</si>
  <si>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</si>
  <si>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</si>
  <si>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</si>
  <si>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</si>
  <si>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</si>
  <si>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</si>
  <si>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</si>
  <si>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</si>
  <si>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</si>
  <si>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</si>
  <si>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</si>
  <si>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</si>
  <si>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</si>
  <si>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</si>
  <si>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</si>
  <si>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</si>
  <si>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</si>
  <si>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</si>
  <si>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</si>
  <si>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</si>
  <si>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</si>
  <si>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</si>
  <si>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</si>
  <si>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</si>
  <si>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</si>
  <si>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</si>
  <si>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</si>
  <si>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</si>
  <si>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</si>
  <si>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</si>
  <si>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</si>
  <si>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</si>
  <si>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</si>
  <si>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</si>
  <si>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</si>
  <si>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</si>
  <si>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</si>
  <si>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</si>
  <si>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</si>
  <si>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</si>
  <si>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</si>
  <si>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</si>
  <si>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</si>
  <si>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</si>
  <si>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</si>
  <si>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</si>
  <si>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</si>
  <si>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</si>
  <si>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</si>
  <si>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</si>
  <si>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</si>
  <si>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</si>
  <si>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</si>
  <si>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</si>
  <si>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</si>
  <si>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</si>
  <si>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</si>
  <si>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</si>
  <si>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</si>
  <si>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</si>
  <si>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</si>
  <si>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</si>
  <si>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</si>
  <si>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</si>
  <si>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</si>
  <si>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</si>
  <si>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</si>
  <si>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</si>
  <si>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</si>
  <si>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</si>
  <si>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</si>
  <si>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</si>
  <si>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</si>
  <si>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</si>
  <si>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</si>
  <si>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</si>
  <si>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</si>
  <si>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</si>
  <si>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</si>
  <si>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</si>
  <si>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</si>
  <si>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</si>
  <si>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</si>
  <si>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</si>
  <si>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</si>
  <si>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</si>
  <si>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</si>
  <si>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</si>
  <si>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</si>
  <si>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</si>
  <si>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</si>
  <si>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</si>
  <si>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</si>
  <si>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</si>
  <si>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</si>
  <si>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</si>
  <si>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</si>
  <si>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</si>
  <si>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</si>
  <si>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</si>
  <si>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</si>
  <si>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</si>
  <si>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</si>
  <si>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</si>
  <si>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</si>
  <si>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</si>
  <si>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</si>
  <si>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</si>
  <si>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</si>
  <si>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</si>
  <si>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</si>
  <si>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</si>
  <si>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</si>
  <si>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</si>
  <si>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</si>
  <si>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</si>
  <si>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</si>
  <si>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</si>
  <si>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</si>
  <si>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</si>
  <si>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</si>
  <si>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</si>
  <si>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</si>
  <si>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</si>
  <si>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</si>
  <si>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</si>
  <si>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</si>
  <si>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</si>
  <si>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</si>
  <si>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</si>
  <si>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</si>
  <si>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</si>
  <si>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</si>
  <si>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</si>
  <si>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</si>
  <si>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</si>
  <si>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</si>
  <si>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</si>
  <si>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</si>
  <si>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</si>
  <si>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</si>
  <si>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</si>
  <si>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</si>
  <si>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</si>
  <si>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</si>
  <si>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</si>
  <si>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</si>
  <si>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</si>
  <si>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</si>
  <si>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</si>
  <si>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</si>
  <si>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</si>
  <si>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</si>
  <si>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</si>
  <si>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</si>
  <si>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</si>
  <si>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</si>
  <si>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</si>
  <si>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</si>
  <si>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</si>
  <si>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</si>
  <si>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</si>
  <si>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</si>
  <si>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</si>
  <si>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</si>
  <si>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</si>
  <si>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</si>
  <si>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</si>
  <si>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</si>
  <si>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</si>
  <si>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</si>
  <si>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</si>
  <si>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</si>
  <si>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</si>
  <si>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</si>
  <si>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</si>
  <si>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</si>
  <si>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</si>
  <si>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</si>
  <si>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</si>
  <si>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</si>
  <si>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</si>
  <si>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</si>
  <si>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</si>
  <si>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</si>
  <si>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</si>
  <si>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</si>
  <si>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</si>
  <si>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</si>
  <si>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</si>
  <si>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</si>
  <si>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</si>
  <si>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</si>
  <si>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</si>
  <si>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</si>
  <si>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</si>
  <si>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</si>
  <si>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</si>
  <si>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</si>
  <si>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</si>
  <si>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</si>
  <si>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</si>
  <si>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</si>
  <si>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</si>
  <si>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</si>
  <si>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</si>
  <si>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</si>
  <si>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</si>
  <si>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</si>
  <si>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</si>
  <si>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</si>
  <si>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</si>
  <si>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</si>
  <si>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</si>
  <si>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</si>
  <si>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</si>
  <si>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</si>
  <si>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</si>
  <si>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</si>
  <si>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</si>
  <si>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</si>
  <si>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</si>
  <si>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</si>
  <si>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</si>
  <si>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</si>
  <si>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</si>
  <si>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</si>
  <si>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</si>
  <si>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</si>
  <si>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</si>
  <si>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</si>
  <si>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</si>
  <si>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</si>
  <si>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</si>
  <si>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</si>
  <si>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</si>
  <si>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</si>
  <si>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</si>
  <si>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</si>
  <si>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</si>
  <si>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</si>
  <si>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</si>
  <si>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</si>
  <si>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</si>
  <si>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</si>
  <si>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</si>
  <si>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</si>
  <si>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</si>
  <si>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</si>
  <si>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</si>
  <si>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</si>
  <si>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</si>
  <si>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</si>
  <si>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</si>
  <si>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</si>
  <si>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</si>
  <si>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</si>
  <si>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</si>
  <si>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</si>
  <si>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</si>
  <si>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</si>
  <si>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</si>
  <si>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</si>
  <si>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</si>
  <si>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</si>
  <si>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</si>
  <si>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</si>
  <si>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</si>
  <si>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</si>
  <si>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</si>
  <si>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</si>
  <si>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</si>
  <si>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</si>
  <si>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</si>
  <si>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</si>
  <si>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</si>
  <si>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</si>
  <si>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</si>
  <si>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</si>
  <si>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</si>
  <si>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</si>
  <si>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</si>
  <si>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</si>
  <si>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</si>
  <si>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</si>
  <si>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</si>
  <si>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</si>
  <si>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</si>
  <si>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</si>
  <si>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</si>
  <si>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</si>
  <si>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</si>
  <si>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</si>
  <si>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</si>
  <si>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</si>
  <si>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</si>
  <si>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</si>
  <si>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</si>
  <si>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</si>
  <si>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</si>
  <si>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</si>
  <si>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</si>
  <si>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</si>
  <si>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</si>
  <si>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</si>
  <si>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</si>
  <si>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</si>
  <si>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</si>
  <si>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</si>
  <si>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</si>
  <si>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</si>
  <si>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</si>
  <si>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</si>
  <si>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</si>
  <si>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</si>
  <si>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</si>
  <si>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</si>
  <si>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</si>
  <si>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</si>
  <si>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</si>
  <si>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</si>
  <si>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</si>
  <si>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</si>
  <si>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</si>
  <si>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</si>
  <si>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</si>
  <si>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</si>
  <si>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</si>
  <si>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</si>
  <si>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</si>
  <si>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</si>
  <si>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</si>
  <si>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</si>
  <si>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</si>
  <si>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</si>
  <si>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</si>
  <si>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</si>
  <si>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</si>
  <si>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</si>
  <si>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</si>
  <si>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</si>
  <si>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</si>
  <si>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</si>
  <si>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</si>
  <si>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</si>
  <si>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</si>
  <si>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</si>
  <si>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</si>
  <si>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</si>
  <si>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</si>
  <si>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</si>
  <si>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</si>
  <si>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</si>
  <si>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</si>
  <si>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</si>
  <si>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</si>
  <si>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</si>
  <si>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</si>
  <si>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</si>
  <si>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</si>
  <si>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</si>
  <si>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</si>
  <si>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</si>
  <si>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</si>
  <si>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</si>
  <si>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</si>
  <si>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</si>
  <si>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</si>
  <si>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</si>
  <si>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</si>
  <si>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</si>
  <si>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</si>
  <si>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</si>
  <si>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</si>
  <si>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</si>
  <si>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</si>
  <si>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</si>
  <si>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</si>
  <si>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</si>
  <si>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</si>
  <si>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</si>
  <si>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</si>
  <si>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</si>
  <si>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</si>
  <si>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</si>
  <si>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</si>
  <si>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</si>
  <si>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</si>
  <si>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</si>
  <si>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</si>
  <si>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</si>
  <si>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</si>
  <si>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</si>
  <si>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</si>
  <si>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</si>
  <si>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</si>
  <si>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</si>
  <si>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</si>
  <si>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</si>
  <si>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</si>
  <si>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</si>
  <si>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</si>
  <si>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</si>
  <si>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</si>
  <si>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</si>
  <si>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</si>
  <si>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</si>
  <si>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</si>
  <si>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</si>
  <si>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</si>
  <si>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</si>
  <si>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</si>
  <si>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</si>
  <si>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</si>
  <si>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</si>
  <si>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</si>
  <si>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</si>
  <si>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</si>
  <si>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</si>
  <si>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</si>
  <si>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</si>
  <si>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</si>
  <si>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</si>
  <si>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</si>
  <si>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</si>
  <si>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</si>
  <si>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</si>
  <si>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</si>
  <si>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</si>
  <si>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</si>
  <si>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</si>
  <si>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</si>
  <si>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</si>
  <si>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</si>
  <si>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</si>
  <si>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</si>
  <si>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</si>
  <si>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</si>
  <si>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</si>
  <si>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</si>
  <si>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</si>
  <si>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</si>
  <si>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</si>
  <si>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</si>
  <si>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</si>
  <si>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</si>
  <si>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</si>
  <si>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</si>
  <si>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</si>
  <si>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</si>
  <si>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</si>
  <si>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</si>
  <si>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</si>
  <si>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</si>
  <si>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</si>
  <si>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</si>
  <si>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</si>
  <si>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</si>
  <si>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</si>
  <si>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</si>
  <si>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</si>
  <si>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</si>
  <si>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</si>
  <si>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</si>
  <si>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</si>
  <si>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</si>
  <si>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</si>
  <si>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</si>
  <si>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</si>
  <si>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</si>
  <si>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</si>
  <si>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</si>
  <si>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</si>
  <si>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</si>
  <si>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</si>
  <si>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</si>
  <si>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</si>
  <si>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</si>
  <si>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</si>
  <si>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</si>
  <si>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</si>
  <si>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</si>
  <si>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</si>
  <si>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</si>
  <si>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</si>
  <si>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</si>
  <si>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</si>
  <si>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</si>
  <si>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</si>
  <si>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</si>
  <si>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</si>
  <si>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</si>
  <si>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</si>
  <si>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</si>
  <si>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</si>
  <si>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</si>
  <si>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</si>
  <si>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</si>
  <si>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</si>
  <si>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</si>
  <si>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</si>
  <si>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</si>
  <si>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</si>
  <si>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</si>
  <si>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</si>
  <si>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</si>
  <si>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</si>
  <si>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</si>
  <si>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</si>
  <si>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</si>
  <si>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</si>
  <si>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</si>
  <si>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</si>
  <si>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</si>
  <si>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</si>
  <si>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</si>
  <si>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</si>
  <si>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</si>
  <si>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</si>
  <si>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</si>
  <si>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</si>
  <si>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</si>
  <si>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</si>
  <si>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</si>
  <si>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</si>
  <si>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</si>
  <si>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</si>
  <si>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</si>
  <si>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</si>
  <si>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</si>
  <si>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</si>
  <si>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</si>
  <si>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</si>
  <si>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</si>
  <si>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</si>
  <si>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</si>
  <si>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</si>
  <si>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</si>
  <si>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</si>
  <si>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</si>
  <si>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</si>
  <si>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</si>
  <si>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</si>
  <si>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</si>
  <si>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</si>
  <si>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</si>
  <si>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</si>
  <si>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</si>
  <si>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</si>
  <si>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</si>
  <si>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</si>
  <si>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</si>
  <si>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</si>
  <si>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</si>
  <si>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</si>
  <si>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</si>
  <si>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</si>
  <si>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</si>
  <si>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</si>
  <si>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</si>
  <si>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</si>
  <si>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</si>
  <si>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</si>
  <si>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</si>
  <si>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</si>
  <si>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</si>
  <si>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</si>
  <si>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</si>
  <si>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</si>
  <si>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</si>
  <si>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</si>
  <si>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</si>
  <si>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</si>
  <si>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</si>
  <si>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</si>
  <si>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</si>
  <si>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</si>
  <si>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</si>
  <si>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</si>
  <si>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</si>
  <si>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</si>
  <si>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</si>
  <si>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</si>
  <si>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</si>
  <si>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</si>
  <si>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</si>
  <si>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</si>
  <si>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</si>
  <si>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</si>
  <si>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</si>
  <si>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</si>
  <si>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</si>
  <si>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</si>
  <si>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</si>
  <si>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</si>
  <si>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</si>
  <si>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</si>
  <si>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</si>
  <si>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</si>
  <si>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</si>
  <si>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</si>
  <si>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</si>
  <si>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</si>
  <si>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</si>
  <si>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</si>
  <si>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</si>
  <si>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</si>
  <si>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</si>
  <si>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</si>
  <si>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</si>
  <si>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</si>
  <si>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</si>
  <si>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</si>
  <si>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</si>
  <si>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</si>
  <si>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</si>
  <si>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</si>
  <si>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</si>
  <si>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</si>
  <si>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</si>
  <si>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</si>
  <si>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</si>
  <si>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</si>
  <si>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</si>
  <si>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</si>
  <si>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</si>
  <si>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</si>
  <si>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</si>
  <si>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</si>
  <si>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</si>
  <si>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</si>
  <si>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</si>
  <si>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</si>
  <si>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</si>
  <si>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</si>
  <si>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</si>
  <si>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</si>
  <si>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</si>
  <si>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</si>
  <si>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</si>
  <si>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</si>
  <si>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</si>
  <si>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</si>
  <si>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</si>
  <si>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</si>
  <si>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</si>
  <si>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</si>
  <si>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</si>
  <si>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</si>
  <si>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</si>
  <si>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</si>
  <si>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</si>
  <si>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</si>
  <si>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</si>
  <si>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</si>
  <si>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</si>
  <si>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</si>
  <si>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</si>
  <si>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</si>
  <si>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</si>
  <si>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</si>
  <si>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</si>
  <si>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</si>
  <si>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</si>
  <si>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</si>
  <si>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</si>
  <si>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</si>
  <si>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</si>
  <si>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</si>
  <si>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</si>
  <si>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</si>
  <si>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</si>
  <si>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</si>
  <si>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</si>
  <si>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</si>
  <si>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</si>
  <si>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</si>
  <si>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</si>
  <si>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</si>
  <si>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</si>
  <si>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</si>
  <si>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</si>
  <si>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</si>
  <si>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</si>
  <si>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</si>
  <si>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</si>
  <si>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</si>
  <si>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</si>
  <si>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</si>
  <si>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</si>
  <si>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</si>
  <si>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</si>
  <si>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</si>
  <si>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</si>
  <si>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</si>
  <si>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</si>
  <si>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</si>
  <si>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</si>
  <si>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</si>
  <si>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</si>
  <si>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</si>
  <si>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</si>
  <si>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</si>
  <si>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</si>
  <si>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</si>
  <si>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</si>
  <si>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</si>
  <si>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</si>
  <si>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</si>
  <si>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</si>
  <si>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</si>
  <si>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</si>
  <si>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</si>
  <si>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</si>
  <si>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</si>
  <si>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</si>
  <si>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</si>
  <si>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</si>
  <si>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</si>
  <si>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</si>
  <si>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</si>
  <si>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</si>
  <si>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</si>
  <si>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</si>
  <si>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</si>
  <si>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</si>
  <si>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</si>
  <si>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</si>
  <si>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</si>
  <si>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</si>
  <si>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</si>
  <si>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</si>
  <si>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</si>
  <si>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</si>
  <si>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</si>
  <si>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</si>
  <si>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</si>
  <si>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</si>
  <si>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</si>
  <si>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</si>
  <si>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</si>
  <si>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</si>
  <si>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</si>
  <si>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</si>
  <si>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</si>
  <si>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</si>
  <si>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</si>
  <si>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</si>
  <si>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</si>
  <si>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</si>
  <si>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</si>
  <si>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</si>
  <si>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</si>
  <si>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</si>
  <si>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</si>
  <si>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</si>
  <si>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</si>
  <si>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</si>
  <si>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</si>
  <si>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</si>
  <si>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</si>
  <si>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</si>
  <si>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</si>
  <si>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</si>
  <si>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</si>
  <si>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</si>
  <si>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</si>
  <si>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</si>
  <si>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</si>
  <si>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</si>
  <si>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</si>
  <si>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</si>
  <si>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</si>
  <si>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</si>
  <si>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</si>
  <si>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</si>
  <si>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</si>
  <si>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</si>
  <si>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</si>
  <si>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</si>
  <si>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</si>
  <si>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</si>
  <si>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</si>
  <si>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</si>
  <si>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</si>
  <si>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</si>
  <si>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</si>
  <si>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</si>
  <si>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</si>
  <si>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</si>
  <si>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</si>
  <si>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</si>
  <si>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</si>
  <si>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</si>
  <si>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</si>
  <si>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</si>
  <si>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</si>
  <si>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</si>
  <si>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</si>
  <si>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</si>
  <si>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</si>
  <si>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</si>
  <si>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</si>
  <si>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</si>
  <si>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</si>
  <si>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</si>
  <si>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</si>
  <si>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</si>
  <si>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</si>
  <si>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</si>
  <si>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</si>
  <si>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</si>
  <si>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</si>
  <si>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</si>
  <si>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</si>
  <si>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</si>
  <si>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</si>
  <si>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</si>
  <si>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</si>
  <si>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</si>
  <si>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</si>
  <si>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</si>
  <si>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</si>
  <si>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</si>
  <si>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</si>
  <si>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</si>
  <si>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</si>
  <si>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</si>
  <si>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</si>
  <si>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</si>
  <si>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</si>
  <si>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</si>
  <si>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</si>
  <si>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</si>
  <si>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</si>
  <si>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</si>
  <si>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</si>
  <si>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</si>
  <si>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</si>
  <si>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</si>
  <si>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</si>
  <si>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</si>
  <si>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</si>
  <si>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</si>
  <si>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</si>
  <si>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</si>
  <si>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</si>
  <si>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</si>
  <si>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</si>
  <si>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</si>
  <si>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</si>
  <si>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</si>
  <si>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</si>
  <si>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</si>
  <si>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</si>
  <si>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</si>
  <si>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</si>
  <si>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</si>
  <si>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</si>
  <si>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</si>
  <si>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</si>
  <si>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</si>
  <si>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</si>
  <si>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</si>
  <si>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</si>
  <si>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</si>
  <si>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</si>
  <si>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</si>
  <si>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</si>
  <si>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</si>
  <si>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</si>
  <si>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</si>
  <si>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</si>
  <si>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</si>
  <si>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</si>
  <si>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</si>
  <si>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</si>
  <si>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</si>
  <si>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</si>
  <si>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</si>
  <si>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</si>
  <si>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</si>
  <si>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</si>
  <si>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</si>
  <si>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</si>
  <si>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</si>
  <si>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</si>
  <si>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</si>
  <si>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</si>
  <si>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</si>
  <si>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</si>
  <si>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</si>
  <si>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</si>
  <si>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</si>
  <si>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</si>
  <si>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</si>
  <si>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</si>
  <si>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</si>
  <si>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</si>
  <si>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</si>
  <si>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</si>
  <si>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</si>
  <si>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</si>
  <si>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</si>
  <si>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</si>
  <si>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</si>
  <si>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</si>
  <si>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</si>
  <si>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</si>
  <si>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</si>
  <si>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</si>
  <si>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</si>
  <si>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</si>
  <si>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</si>
  <si>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</si>
  <si>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</si>
  <si>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</si>
  <si>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</si>
  <si>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</si>
  <si>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</si>
  <si>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</si>
  <si>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</si>
  <si>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</si>
  <si>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</si>
  <si>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</si>
  <si>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</si>
  <si>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</si>
  <si>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</si>
  <si>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</si>
  <si>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</si>
  <si>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</si>
  <si>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</si>
  <si>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</si>
  <si>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</si>
  <si>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</si>
  <si>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</si>
  <si>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</si>
  <si>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</si>
  <si>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</si>
  <si>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</si>
  <si>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</si>
  <si>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</si>
  <si>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</si>
  <si>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</si>
  <si>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</si>
  <si>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</si>
  <si>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</si>
  <si>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</si>
  <si>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</si>
  <si>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</si>
  <si>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</si>
  <si>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</si>
  <si>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</si>
  <si>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</si>
  <si>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</si>
  <si>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</si>
  <si>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</si>
  <si>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</si>
  <si>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</si>
  <si>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</si>
  <si>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</si>
  <si>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</si>
  <si>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</si>
  <si>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</si>
  <si>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</si>
  <si>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</si>
  <si>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</si>
  <si>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</si>
  <si>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</si>
  <si>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</si>
  <si>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</si>
  <si>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</si>
  <si>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</si>
  <si>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</si>
  <si>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</si>
  <si>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</si>
  <si>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</si>
  <si>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</si>
  <si>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</si>
  <si>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</si>
  <si>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</si>
  <si>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</si>
  <si>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</si>
  <si>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</si>
  <si>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</si>
  <si>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</si>
  <si>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</si>
  <si>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</si>
  <si>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</si>
  <si>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</si>
  <si>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</si>
  <si>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</si>
  <si>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</si>
  <si>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</si>
  <si>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</si>
  <si>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</si>
  <si>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</si>
  <si>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</si>
  <si>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</si>
  <si>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</si>
  <si>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</si>
  <si>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</si>
  <si>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</si>
  <si>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</si>
  <si>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</si>
  <si>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</si>
  <si>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</si>
  <si>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</si>
  <si>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</si>
  <si>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</si>
  <si>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</si>
  <si>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</si>
  <si>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</si>
  <si>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</si>
  <si>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</si>
  <si>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</si>
  <si>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</si>
  <si>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</si>
  <si>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</si>
  <si>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</si>
  <si>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</si>
  <si>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</si>
  <si>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</si>
  <si>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</si>
  <si>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</si>
  <si>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</si>
  <si>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</si>
  <si>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</si>
  <si>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</si>
  <si>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</si>
  <si>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</si>
  <si>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</si>
  <si>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</si>
  <si>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</si>
  <si>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</si>
  <si>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</si>
  <si>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</si>
  <si>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</si>
  <si>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</si>
  <si>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</si>
  <si>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</si>
  <si>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</si>
  <si>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</si>
  <si>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</si>
  <si>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</si>
  <si>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</si>
  <si>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</si>
  <si>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</si>
  <si>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</si>
  <si>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</si>
  <si>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</si>
  <si>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</si>
  <si>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</si>
  <si>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</si>
  <si>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</si>
  <si>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</si>
  <si>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</si>
  <si>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</si>
  <si>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</si>
  <si>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</si>
  <si>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</si>
  <si>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</si>
  <si>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</si>
  <si>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</si>
  <si>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</si>
  <si>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</si>
  <si>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</si>
  <si>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</si>
  <si>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</si>
  <si>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</si>
  <si>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</si>
  <si>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</si>
  <si>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</si>
  <si>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</si>
  <si>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</si>
  <si>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</si>
  <si>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</si>
  <si>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</si>
  <si>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</si>
  <si>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</si>
  <si>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</si>
  <si>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</si>
  <si>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</si>
  <si>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</si>
  <si>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</si>
  <si>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</si>
  <si>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</si>
  <si>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</si>
  <si>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</si>
  <si>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</si>
  <si>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</si>
  <si>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</si>
  <si>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</si>
  <si>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</si>
  <si>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</si>
  <si>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</si>
  <si>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</si>
  <si>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</si>
  <si>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</si>
  <si>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</si>
  <si>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</si>
  <si>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</si>
  <si>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</si>
  <si>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</si>
  <si>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</si>
  <si>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</si>
  <si>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</si>
  <si>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</si>
  <si>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</si>
  <si>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</si>
  <si>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</si>
  <si>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</si>
  <si>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</si>
  <si>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</si>
  <si>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</si>
  <si>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</si>
  <si>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</si>
  <si>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</si>
  <si>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</si>
  <si>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</si>
  <si>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</si>
  <si>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</si>
  <si>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</si>
  <si>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</si>
  <si>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</si>
  <si>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</si>
  <si>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</si>
  <si>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</si>
  <si>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</si>
  <si>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</si>
  <si>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</si>
  <si>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</si>
  <si>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</si>
  <si>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</si>
  <si>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</si>
  <si>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</si>
  <si>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</si>
  <si>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</si>
  <si>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</si>
  <si>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</si>
  <si>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</si>
  <si>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</si>
  <si>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</si>
  <si>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</si>
  <si>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</si>
  <si>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</si>
  <si>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</si>
  <si>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</si>
  <si>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</si>
  <si>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</si>
  <si>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</si>
  <si>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</si>
  <si>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</si>
  <si>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</si>
  <si>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</si>
  <si>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</si>
  <si>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</si>
  <si>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</si>
  <si>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</si>
  <si>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</si>
  <si>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</si>
  <si>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</si>
  <si>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</si>
  <si>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</si>
  <si>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</si>
  <si>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</si>
  <si>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</si>
  <si>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</si>
  <si>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</si>
  <si>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</si>
  <si>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</si>
  <si>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</si>
  <si>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</si>
  <si>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</si>
  <si>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</si>
  <si>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</si>
  <si>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</si>
  <si>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</si>
  <si>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</si>
  <si>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</si>
  <si>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</si>
  <si>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</si>
  <si>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</si>
  <si>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</si>
  <si>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</si>
  <si>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</si>
  <si>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</si>
  <si>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</si>
  <si>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</si>
  <si>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</si>
  <si>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</si>
  <si>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</si>
  <si>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</si>
  <si>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</si>
  <si>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</si>
  <si>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</si>
  <si>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</si>
  <si>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</si>
  <si>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</si>
  <si>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</si>
  <si>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</si>
  <si>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</si>
  <si>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</si>
  <si>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</si>
  <si>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</si>
  <si>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</si>
  <si>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</si>
  <si>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</si>
  <si>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</si>
  <si>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</si>
  <si>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</si>
  <si>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</si>
  <si>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</si>
  <si>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</si>
  <si>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</si>
  <si>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</si>
  <si>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</si>
  <si>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</si>
  <si>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</si>
  <si>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</si>
  <si>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</si>
  <si>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</si>
  <si>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</si>
  <si>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</si>
  <si>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</si>
  <si>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</si>
  <si>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</si>
  <si>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</si>
  <si>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</si>
  <si>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</si>
  <si>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</si>
  <si>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</si>
  <si>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</si>
  <si>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</si>
  <si>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</si>
  <si>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</si>
  <si>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</si>
  <si>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</si>
  <si>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</si>
  <si>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</si>
  <si>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</si>
  <si>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</si>
  <si>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</si>
  <si>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</si>
  <si>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</si>
  <si>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</si>
  <si>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</si>
  <si>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</si>
  <si>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</si>
  <si>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</si>
  <si>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</si>
  <si>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</si>
  <si>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</si>
  <si>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</si>
  <si>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</si>
  <si>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</si>
  <si>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</si>
  <si>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</si>
  <si>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</si>
  <si>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</si>
  <si>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</si>
  <si>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</si>
  <si>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</si>
  <si>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</si>
  <si>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</si>
  <si>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</si>
  <si>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</si>
  <si>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</si>
  <si>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</si>
  <si>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</si>
  <si>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</si>
  <si>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</si>
  <si>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</si>
  <si>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</si>
  <si>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</si>
  <si>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</si>
  <si>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</si>
  <si>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</si>
  <si>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</si>
  <si>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</si>
  <si>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</si>
  <si>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</si>
  <si>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</si>
  <si>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</si>
  <si>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</si>
  <si>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</si>
  <si>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</si>
  <si>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</si>
  <si>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</si>
  <si>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</si>
  <si>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</si>
  <si>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</si>
  <si>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</si>
  <si>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</si>
  <si>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</si>
  <si>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</si>
  <si>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</si>
  <si>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</si>
  <si>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</si>
  <si>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</si>
  <si>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</si>
  <si>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</si>
  <si>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</si>
  <si>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</si>
  <si>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</si>
  <si>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</si>
  <si>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</si>
  <si>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</si>
  <si>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</si>
  <si>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</si>
  <si>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</si>
  <si>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</si>
  <si>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</si>
  <si>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</si>
  <si>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</si>
  <si>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</si>
  <si>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</si>
  <si>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</si>
  <si>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</si>
  <si>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</si>
  <si>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</si>
  <si>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</si>
  <si>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</si>
  <si>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</si>
  <si>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</si>
  <si>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</si>
  <si>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</si>
  <si>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</si>
  <si>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</si>
  <si>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</si>
  <si>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</si>
  <si>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</si>
  <si>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</si>
  <si>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</si>
  <si>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</si>
  <si>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</si>
  <si>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</si>
  <si>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</si>
  <si>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</si>
  <si>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</si>
  <si>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</si>
  <si>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</si>
  <si>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</si>
  <si>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</si>
  <si>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</si>
  <si>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</si>
  <si>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</si>
  <si>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</si>
  <si>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</si>
  <si>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</si>
  <si>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</si>
  <si>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</si>
  <si>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</si>
  <si>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</si>
  <si>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</si>
  <si>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</si>
  <si>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</si>
  <si>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</si>
  <si>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</si>
  <si>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</si>
  <si>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</si>
  <si>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</si>
  <si>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</si>
  <si>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</si>
  <si>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</si>
  <si>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</si>
  <si>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</si>
  <si>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</si>
  <si>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</si>
  <si>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</si>
  <si>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</si>
  <si>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</si>
  <si>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</si>
  <si>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</si>
  <si>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</si>
  <si>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</si>
  <si>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</si>
  <si>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</si>
  <si>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</si>
  <si>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</si>
  <si>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</si>
  <si>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</si>
  <si>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</si>
  <si>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</si>
  <si>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</si>
  <si>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</si>
  <si>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</si>
  <si>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</si>
  <si>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</si>
  <si>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</si>
  <si>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</si>
  <si>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</si>
  <si>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</si>
  <si>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</si>
  <si>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</si>
  <si>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</si>
  <si>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</si>
  <si>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</si>
  <si>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</si>
  <si>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</si>
  <si>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</si>
  <si>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</si>
  <si>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</si>
  <si>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</si>
  <si>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</si>
  <si>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</si>
  <si>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</si>
  <si>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</si>
  <si>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</si>
  <si>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</si>
  <si>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</si>
  <si>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</si>
  <si>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</si>
  <si>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</si>
  <si>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</si>
  <si>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</si>
  <si>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</si>
  <si>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</si>
  <si>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</si>
  <si>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</si>
  <si>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</si>
  <si>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</si>
  <si>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</si>
  <si>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</si>
  <si>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</si>
  <si>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</si>
  <si>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</si>
  <si>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</si>
  <si>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</si>
  <si>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</si>
  <si>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</si>
  <si>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</si>
  <si>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</si>
  <si>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</si>
  <si>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</si>
  <si>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</si>
  <si>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</si>
  <si>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</si>
  <si>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</si>
  <si>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</si>
  <si>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</si>
  <si>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</si>
  <si>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</si>
  <si>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</si>
  <si>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</si>
  <si>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</si>
  <si>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</si>
  <si>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</si>
  <si>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</si>
  <si>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</si>
  <si>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</si>
  <si>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</si>
  <si>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</si>
  <si>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</si>
  <si>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</si>
  <si>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</si>
  <si>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</si>
  <si>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</si>
  <si>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</si>
  <si>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</si>
  <si>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</si>
  <si>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</si>
  <si>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</si>
  <si>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</si>
  <si>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</si>
  <si>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</si>
  <si>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</si>
  <si>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</si>
  <si>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</si>
  <si>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</si>
  <si>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</si>
  <si>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</si>
  <si>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</si>
  <si>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</si>
  <si>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</si>
  <si>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</si>
  <si>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</si>
  <si>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</si>
  <si>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</si>
  <si>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</si>
  <si>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</si>
  <si>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</si>
  <si>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</si>
  <si>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</si>
  <si>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</si>
  <si>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</si>
  <si>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</si>
  <si>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</si>
  <si>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</si>
  <si>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</si>
  <si>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</si>
  <si>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</si>
  <si>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</si>
  <si>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</si>
  <si>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</si>
  <si>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</si>
  <si>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</si>
  <si>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</si>
  <si>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</si>
  <si>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</si>
  <si>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</si>
  <si>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</si>
  <si>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</si>
  <si>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</si>
  <si>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</si>
  <si>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</si>
  <si>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</si>
  <si>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</si>
  <si>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</si>
  <si>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</si>
  <si>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</si>
  <si>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</si>
  <si>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</si>
  <si>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</si>
  <si>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</si>
  <si>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</si>
  <si>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</si>
  <si>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</si>
  <si>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</si>
  <si>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</si>
  <si>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</si>
  <si>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</si>
  <si>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</si>
  <si>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</si>
  <si>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</si>
  <si>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</si>
  <si>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</si>
  <si>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</si>
  <si>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</si>
  <si>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</si>
  <si>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</si>
  <si>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</si>
  <si>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</si>
  <si>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</si>
  <si>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</si>
  <si>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</si>
  <si>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</si>
  <si>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</si>
  <si>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</si>
  <si>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</si>
  <si>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</si>
  <si>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</si>
  <si>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</si>
  <si>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</si>
  <si>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</si>
  <si>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</si>
  <si>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</si>
  <si>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</si>
  <si>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</si>
  <si>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</si>
  <si>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</si>
  <si>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</si>
  <si>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</si>
  <si>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</si>
  <si>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</si>
  <si>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</si>
  <si>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</si>
  <si>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</si>
  <si>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</si>
  <si>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</si>
  <si>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</si>
  <si>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</si>
  <si>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</si>
  <si>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</si>
  <si>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</si>
  <si>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</si>
  <si>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</si>
  <si>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</si>
  <si>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</si>
  <si>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</si>
  <si>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</si>
  <si>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</si>
  <si>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</si>
  <si>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</si>
  <si>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</si>
  <si>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</si>
  <si>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</si>
  <si>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</si>
  <si>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</si>
  <si>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</si>
  <si>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</si>
  <si>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</si>
  <si>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</si>
  <si>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</si>
  <si>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</si>
  <si>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</si>
  <si>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</si>
  <si>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</si>
  <si>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</si>
  <si>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</si>
  <si>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</si>
  <si>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</si>
  <si>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</si>
  <si>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</si>
  <si>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</si>
  <si>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</si>
  <si>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</si>
  <si>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</si>
  <si>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</si>
  <si>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</si>
  <si>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</si>
  <si>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</si>
  <si>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</si>
  <si>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</si>
  <si>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</si>
  <si>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</si>
  <si>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</si>
  <si>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</si>
  <si>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</si>
  <si>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</si>
  <si>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</si>
  <si>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</si>
  <si>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</si>
  <si>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</si>
  <si>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</si>
  <si>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</si>
  <si>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</si>
  <si>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</si>
  <si>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</si>
  <si>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</si>
  <si>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</si>
  <si>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</si>
  <si>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</si>
  <si>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</si>
  <si>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</si>
  <si>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</si>
  <si>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</si>
  <si>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</si>
  <si>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</si>
  <si>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</si>
  <si>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</si>
  <si>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</si>
  <si>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</si>
  <si>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</si>
  <si>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</si>
  <si>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</si>
  <si>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</si>
  <si>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</si>
  <si>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</si>
  <si>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</si>
  <si>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</si>
  <si>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</si>
  <si>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</si>
  <si>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</si>
  <si>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</si>
  <si>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</si>
  <si>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</si>
  <si>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</si>
  <si>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</si>
  <si>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</si>
  <si>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</si>
  <si>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</si>
  <si>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</si>
  <si>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</si>
  <si>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</si>
  <si>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</si>
  <si>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</si>
  <si>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</si>
  <si>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</si>
  <si>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</si>
  <si>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</si>
  <si>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</si>
  <si>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</si>
  <si>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</si>
  <si>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</si>
  <si>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</si>
  <si>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</si>
  <si>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</si>
  <si>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</si>
  <si>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</si>
  <si>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</si>
  <si>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</si>
  <si>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</si>
  <si>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</si>
  <si>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</si>
  <si>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</si>
  <si>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</si>
  <si>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</si>
  <si>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</si>
  <si>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</si>
  <si>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</si>
  <si>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</si>
  <si>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</si>
  <si>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</si>
  <si>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</si>
  <si>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</si>
  <si>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</si>
  <si>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</si>
  <si>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</si>
  <si>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</si>
  <si>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</si>
  <si>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</si>
  <si>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</si>
  <si>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</si>
  <si>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</si>
  <si>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</si>
  <si>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</si>
  <si>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</si>
  <si>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</si>
  <si>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</si>
  <si>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</si>
  <si>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</si>
  <si>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</si>
  <si>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</si>
  <si>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</si>
  <si>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</si>
  <si>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</si>
  <si>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</si>
  <si>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</si>
  <si>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</si>
  <si>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</si>
  <si>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</si>
  <si>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</si>
  <si>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</si>
  <si>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</si>
  <si>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</si>
  <si>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</si>
  <si>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</si>
  <si>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</si>
  <si>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</si>
  <si>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</si>
  <si>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</si>
  <si>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</si>
  <si>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</si>
  <si>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</si>
  <si>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</si>
  <si>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</si>
  <si>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</si>
  <si>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</si>
  <si>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</si>
  <si>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</si>
  <si>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</si>
  <si>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</si>
  <si>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</si>
  <si>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</si>
  <si>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</si>
  <si>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</si>
  <si>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</si>
  <si>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</si>
  <si>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</si>
  <si>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</si>
  <si>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</si>
  <si>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</si>
  <si>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</si>
  <si>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</si>
  <si>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</si>
  <si>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</si>
  <si>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</si>
  <si>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</si>
  <si>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</si>
  <si>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</si>
  <si>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</si>
  <si>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</si>
  <si>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</si>
  <si>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</si>
  <si>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</si>
  <si>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</si>
  <si>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</si>
  <si>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</si>
  <si>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</si>
  <si>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</si>
  <si>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</si>
  <si>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</si>
  <si>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</si>
  <si>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</si>
  <si>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</si>
  <si>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</si>
  <si>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</si>
  <si>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</si>
  <si>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</si>
  <si>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</si>
  <si>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</si>
  <si>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</si>
  <si>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</si>
  <si>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</si>
  <si>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</si>
  <si>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</si>
  <si>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</si>
  <si>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</si>
  <si>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</si>
  <si>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</si>
  <si>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</si>
  <si>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</si>
  <si>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</si>
  <si>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</si>
  <si>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</si>
  <si>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</si>
  <si>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</si>
  <si>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</si>
  <si>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</si>
  <si>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</si>
  <si>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</si>
  <si>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</si>
  <si>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</si>
  <si>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</si>
  <si>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</si>
  <si>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</si>
  <si>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</si>
  <si>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</si>
  <si>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</si>
  <si>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</si>
  <si>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</si>
  <si>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</si>
  <si>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</si>
  <si>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</si>
  <si>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</si>
  <si>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</si>
  <si>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</si>
  <si>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</si>
  <si>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</si>
  <si>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</si>
  <si>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</si>
  <si>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</si>
  <si>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</si>
  <si>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</si>
  <si>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</si>
  <si>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</si>
  <si>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</si>
  <si>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</si>
  <si>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</si>
  <si>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</si>
  <si>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</si>
  <si>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</si>
  <si>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</si>
  <si>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</si>
  <si>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</si>
  <si>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</si>
  <si>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</si>
  <si>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</si>
  <si>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</si>
  <si>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</si>
  <si>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</si>
  <si>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</si>
  <si>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</si>
  <si>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</si>
  <si>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</si>
  <si>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</si>
  <si>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</si>
  <si>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</si>
  <si>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</si>
  <si>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</si>
  <si>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</si>
  <si>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</si>
  <si>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</si>
  <si>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</si>
  <si>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</si>
  <si>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</si>
  <si>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</si>
  <si>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</si>
  <si>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</si>
  <si>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</si>
  <si>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</si>
  <si>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</si>
  <si>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</si>
  <si>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</si>
  <si>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</si>
  <si>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</si>
  <si>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</si>
  <si>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</si>
  <si>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</si>
  <si>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</si>
  <si>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</si>
  <si>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</si>
  <si>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</si>
  <si>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</si>
  <si>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</si>
  <si>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</si>
  <si>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</si>
  <si>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</si>
  <si>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</si>
  <si>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</si>
  <si>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</si>
  <si>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</si>
  <si>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</si>
  <si>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</si>
  <si>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</si>
  <si>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</si>
  <si>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</si>
  <si>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</si>
  <si>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</si>
  <si>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</si>
  <si>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</si>
  <si>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</si>
  <si>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</si>
  <si>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</si>
  <si>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</si>
  <si>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</si>
  <si>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</si>
  <si>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</si>
  <si>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</si>
  <si>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</si>
  <si>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</si>
  <si>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</si>
  <si>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</si>
  <si>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</si>
  <si>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</si>
  <si>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</si>
  <si>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</si>
  <si>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</si>
  <si>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</si>
  <si>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</si>
  <si>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</si>
  <si>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</si>
  <si>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</si>
  <si>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</si>
  <si>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</si>
  <si>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</si>
  <si>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</si>
  <si>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</si>
  <si>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</si>
  <si>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</si>
  <si>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</si>
  <si>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</si>
  <si>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</si>
  <si>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</si>
  <si>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</si>
  <si>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</si>
  <si>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</si>
  <si>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</si>
  <si>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</si>
  <si>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</si>
  <si>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</si>
  <si>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</si>
  <si>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</si>
  <si>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</si>
  <si>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</si>
  <si>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</si>
  <si>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</si>
  <si>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</si>
  <si>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</si>
  <si>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</si>
  <si>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</si>
  <si>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</si>
  <si>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</si>
  <si>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</si>
  <si>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</si>
  <si>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</si>
  <si>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</si>
  <si>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</si>
  <si>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</si>
  <si>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</si>
  <si>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</si>
  <si>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</si>
  <si>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</si>
  <si>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</si>
  <si>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</si>
  <si>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</si>
  <si>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</si>
  <si>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</si>
  <si>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</si>
  <si>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</si>
  <si>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</si>
  <si>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</si>
  <si>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</si>
  <si>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</si>
  <si>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</si>
  <si>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</si>
  <si>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</si>
  <si>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</si>
  <si>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</si>
  <si>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</si>
  <si>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</si>
  <si>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</si>
  <si>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</si>
  <si>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</si>
  <si>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</si>
  <si>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</si>
  <si>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</si>
  <si>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</si>
  <si>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</si>
  <si>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</si>
  <si>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</si>
  <si>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</si>
  <si>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</si>
  <si>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</si>
  <si>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</si>
  <si>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</si>
  <si>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</si>
  <si>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</si>
  <si>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</si>
  <si>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</si>
  <si>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</si>
  <si>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</si>
  <si>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</si>
  <si>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</si>
  <si>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</si>
  <si>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</si>
  <si>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</si>
  <si>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</si>
  <si>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</si>
  <si>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</si>
  <si>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</si>
  <si>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</si>
  <si>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</si>
  <si>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</si>
  <si>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</si>
  <si>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</si>
  <si>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</si>
  <si>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</si>
  <si>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</si>
  <si>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</si>
  <si>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</si>
  <si>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</si>
  <si>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</si>
  <si>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</si>
  <si>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</si>
  <si>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</si>
  <si>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</si>
  <si>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</si>
  <si>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</si>
  <si>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</si>
  <si>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</si>
  <si>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</si>
  <si>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</si>
  <si>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</si>
  <si>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</si>
  <si>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</si>
  <si>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</si>
  <si>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</si>
  <si>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</si>
  <si>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</si>
  <si>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</si>
  <si>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</si>
  <si>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</si>
  <si>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</si>
  <si>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</si>
  <si>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</si>
  <si>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</si>
  <si>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</si>
  <si>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</si>
  <si>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</si>
  <si>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</si>
  <si>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</si>
  <si>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</si>
  <si>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</si>
  <si>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</si>
  <si>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</si>
  <si>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</si>
  <si>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</si>
  <si>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</si>
  <si>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</si>
  <si>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</si>
  <si>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</si>
  <si>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</si>
  <si>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</si>
  <si>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</si>
  <si>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</si>
  <si>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</si>
  <si>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</si>
  <si>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</si>
  <si>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</si>
  <si>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</si>
  <si>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</si>
  <si>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</si>
  <si>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</si>
  <si>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</si>
  <si>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</si>
  <si>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</si>
  <si>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</si>
  <si>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</si>
  <si>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</si>
  <si>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</si>
  <si>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</si>
  <si>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</si>
  <si>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</si>
  <si>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</si>
  <si>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</si>
  <si>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</si>
  <si>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</si>
  <si>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</si>
  <si>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</si>
  <si>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</si>
  <si>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</si>
  <si>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</si>
  <si>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</si>
  <si>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</si>
  <si>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</si>
  <si>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</si>
  <si>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</si>
  <si>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</si>
  <si>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</si>
  <si>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</si>
  <si>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</si>
  <si>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</si>
  <si>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</si>
  <si>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</si>
  <si>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</si>
  <si>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</si>
  <si>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</si>
  <si>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</si>
  <si>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</si>
  <si>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</si>
  <si>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</si>
  <si>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</si>
  <si>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</si>
  <si>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</si>
  <si>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</si>
  <si>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</si>
  <si>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</si>
  <si>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</si>
  <si>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</si>
  <si>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</si>
  <si>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</si>
  <si>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</si>
  <si>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</si>
  <si>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</si>
  <si>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</si>
  <si>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</si>
  <si>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</si>
  <si>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</si>
  <si>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</si>
  <si>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</si>
  <si>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</si>
  <si>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</si>
  <si>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</si>
  <si>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</si>
  <si>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</si>
  <si>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</si>
  <si>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</si>
  <si>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</si>
  <si>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</si>
  <si>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</si>
  <si>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</si>
  <si>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</si>
  <si>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</si>
  <si>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</si>
  <si>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</si>
  <si>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</si>
  <si>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</si>
  <si>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</si>
  <si>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</si>
  <si>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</si>
  <si>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</si>
  <si>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</si>
  <si>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</si>
  <si>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</si>
  <si>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</si>
  <si>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</si>
  <si>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</si>
  <si>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</si>
  <si>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</si>
  <si>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</si>
  <si>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</si>
  <si>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</si>
  <si>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</si>
  <si>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</si>
  <si>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</si>
  <si>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</si>
  <si>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</si>
  <si>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</si>
  <si>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</si>
  <si>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</si>
  <si>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</si>
  <si>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</si>
  <si>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</si>
  <si>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</si>
  <si>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</si>
  <si>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</si>
  <si>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</si>
  <si>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</si>
  <si>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</si>
  <si>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</si>
  <si>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</si>
  <si>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</si>
  <si>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</si>
  <si>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</si>
  <si>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</si>
  <si>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</si>
  <si>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</si>
  <si>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</si>
  <si>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</si>
  <si>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</si>
  <si>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</si>
  <si>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</si>
  <si>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</si>
  <si>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</si>
  <si>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</si>
  <si>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</si>
  <si>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</si>
  <si>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</si>
  <si>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</si>
  <si>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</si>
  <si>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</si>
  <si>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</si>
  <si>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</si>
  <si>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</si>
  <si>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</si>
  <si>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</si>
  <si>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</si>
  <si>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</si>
  <si>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</si>
  <si>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</si>
  <si>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</si>
  <si>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</si>
  <si>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</si>
  <si>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</si>
  <si>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</si>
  <si>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</si>
  <si>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</si>
  <si>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</si>
  <si>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</si>
  <si>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</si>
  <si>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</si>
  <si>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</si>
  <si>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</si>
  <si>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</si>
  <si>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</si>
  <si>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</si>
  <si>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</si>
  <si>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</si>
  <si>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</si>
  <si>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</si>
  <si>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</si>
  <si>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</si>
  <si>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</si>
  <si>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</si>
  <si>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</si>
  <si>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</si>
  <si>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</si>
  <si>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</si>
  <si>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</si>
  <si>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</si>
  <si>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</si>
  <si>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</si>
  <si>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</si>
  <si>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</si>
  <si>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</si>
  <si>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</si>
  <si>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</si>
  <si>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</si>
  <si>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</si>
  <si>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</si>
  <si>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</si>
  <si>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</si>
  <si>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</si>
  <si>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</si>
  <si>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</si>
  <si>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</si>
  <si>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</si>
  <si>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</si>
  <si>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</si>
  <si>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</si>
  <si>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</si>
  <si>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</si>
  <si>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</si>
  <si>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</si>
  <si>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</si>
  <si>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</si>
  <si>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</si>
  <si>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</si>
  <si>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</si>
  <si>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</si>
  <si>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</si>
  <si>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</si>
  <si>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</si>
  <si>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</si>
  <si>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</si>
  <si>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</si>
  <si>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</si>
  <si>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</si>
  <si>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</si>
  <si>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</si>
  <si>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</si>
  <si>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</si>
  <si>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</si>
  <si>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</si>
  <si>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</si>
  <si>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</si>
  <si>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</si>
  <si>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</si>
  <si>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</si>
  <si>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</si>
  <si>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</si>
  <si>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</si>
  <si>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</si>
  <si>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</si>
  <si>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</si>
  <si>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</si>
  <si>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</si>
  <si>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</si>
  <si>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</si>
  <si>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</si>
  <si>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</si>
  <si>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</si>
  <si>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</si>
  <si>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</si>
  <si>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</si>
  <si>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</si>
  <si>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</si>
  <si>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</si>
  <si>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</si>
  <si>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</si>
  <si>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</si>
  <si>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</si>
  <si>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</si>
  <si>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</si>
  <si>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</si>
  <si>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</si>
  <si>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</si>
  <si>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</si>
  <si>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</si>
  <si>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</si>
  <si>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</si>
  <si>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</si>
  <si>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</si>
  <si>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</si>
  <si>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</si>
  <si>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</si>
  <si>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</si>
  <si>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</si>
  <si>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</si>
  <si>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</si>
  <si>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</si>
  <si>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</si>
  <si>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</si>
  <si>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</si>
  <si>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</si>
  <si>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</si>
  <si>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</si>
  <si>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</si>
  <si>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</si>
  <si>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</si>
  <si>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</si>
  <si>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</si>
  <si>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</si>
  <si>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</si>
  <si>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</si>
  <si>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</si>
  <si>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</si>
  <si>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</si>
  <si>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</si>
  <si>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</si>
  <si>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</si>
  <si>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</si>
  <si>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</si>
  <si>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</si>
  <si>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</si>
  <si>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</si>
  <si>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</si>
  <si>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</si>
  <si>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</si>
  <si>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</si>
  <si>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</si>
  <si>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</si>
  <si>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</si>
  <si>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</si>
  <si>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</si>
  <si>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</si>
  <si>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</si>
  <si>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</si>
  <si>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</si>
  <si>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</si>
  <si>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</si>
  <si>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</si>
  <si>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</si>
  <si>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</si>
  <si>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</si>
  <si>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</si>
  <si>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</si>
  <si>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</si>
  <si>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</si>
  <si>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</si>
  <si>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</si>
  <si>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</si>
  <si>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</si>
  <si>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</si>
  <si>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</si>
  <si>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</si>
  <si>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</si>
  <si>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</si>
  <si>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</si>
  <si>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</si>
  <si>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</si>
  <si>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</si>
  <si>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</si>
  <si>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</si>
  <si>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</si>
  <si>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</si>
  <si>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</si>
  <si>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</si>
  <si>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</si>
  <si>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</si>
  <si>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</si>
  <si>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</si>
  <si>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</si>
  <si>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</si>
  <si>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</si>
  <si>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</si>
  <si>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</si>
  <si>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</si>
  <si>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</si>
  <si>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</si>
  <si>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</si>
  <si>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</si>
  <si>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</si>
  <si>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</si>
  <si>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</si>
  <si>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</si>
  <si>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</si>
  <si>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</si>
  <si>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</si>
  <si>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</si>
  <si>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</si>
  <si>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</si>
  <si>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</si>
  <si>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</si>
  <si>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</si>
  <si>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</si>
  <si>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</si>
  <si>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</si>
  <si>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</si>
  <si>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</si>
  <si>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</si>
  <si>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</si>
  <si>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</si>
  <si>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</si>
  <si>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</si>
  <si>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</si>
  <si>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</si>
  <si>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</si>
  <si>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</si>
  <si>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</si>
  <si>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</si>
  <si>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</si>
  <si>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</si>
  <si>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</si>
  <si>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</si>
  <si>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</si>
  <si>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</si>
  <si>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</si>
  <si>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</si>
  <si>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</si>
  <si>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</si>
  <si>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</si>
  <si>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</si>
  <si>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</si>
  <si>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</si>
  <si>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</si>
  <si>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</si>
  <si>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</si>
  <si>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</si>
  <si>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</si>
  <si>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</si>
  <si>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</si>
  <si>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</si>
  <si>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</si>
  <si>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</si>
  <si>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</si>
  <si>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</si>
  <si>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</si>
  <si>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</si>
  <si>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</si>
  <si>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</si>
  <si>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</si>
  <si>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</si>
  <si>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</si>
  <si>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</si>
  <si>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</si>
  <si>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</si>
  <si>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</si>
  <si>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</si>
  <si>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</si>
  <si>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</si>
  <si>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</si>
  <si>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</si>
  <si>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</si>
  <si>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</si>
  <si>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</si>
  <si>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</si>
  <si>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</si>
  <si>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</si>
  <si>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</si>
  <si>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</si>
  <si>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</si>
  <si>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</si>
  <si>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</si>
  <si>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</si>
  <si>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</si>
  <si>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</si>
  <si>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</si>
  <si>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</si>
  <si>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</si>
  <si>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</si>
  <si>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</si>
  <si>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</si>
  <si>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</si>
  <si>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</si>
  <si>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</si>
  <si>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</si>
  <si>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</si>
  <si>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</si>
  <si>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</si>
  <si>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</si>
  <si>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</si>
  <si>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</si>
  <si>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</si>
  <si>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</si>
  <si>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</si>
  <si>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</si>
  <si>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</si>
  <si>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</si>
  <si>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</si>
  <si>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</si>
  <si>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</si>
  <si>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</si>
  <si>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</si>
  <si>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</si>
  <si>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</si>
  <si>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</si>
  <si>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</si>
  <si>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</si>
  <si>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</si>
  <si>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</si>
  <si>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</si>
  <si>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</si>
  <si>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</si>
  <si>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</si>
  <si>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</si>
  <si>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</si>
  <si>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</si>
  <si>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</si>
  <si>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</si>
  <si>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</si>
  <si>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</si>
  <si>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</si>
  <si>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</si>
  <si>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</si>
  <si>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</si>
  <si>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</si>
  <si>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</si>
  <si>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</si>
  <si>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</si>
  <si>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</si>
  <si>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</si>
  <si>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</si>
  <si>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</si>
  <si>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</si>
  <si>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</si>
  <si>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</si>
  <si>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</si>
  <si>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</si>
  <si>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</si>
  <si>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</si>
  <si>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</si>
  <si>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</si>
  <si>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</si>
  <si>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</si>
  <si>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</si>
  <si>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</si>
  <si>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</si>
  <si>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</si>
  <si>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</si>
  <si>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</si>
  <si>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</si>
  <si>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</si>
  <si>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</si>
  <si>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</si>
  <si>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</si>
  <si>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</si>
  <si>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</si>
  <si>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</si>
  <si>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</si>
  <si>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</si>
  <si>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</si>
  <si>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</si>
  <si>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</si>
  <si>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</si>
  <si>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</si>
  <si>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</si>
  <si>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</si>
  <si>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</si>
  <si>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</si>
  <si>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</si>
  <si>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</si>
  <si>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</si>
  <si>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</si>
  <si>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</si>
  <si>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</si>
  <si>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</si>
  <si>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</si>
  <si>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</si>
  <si>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</si>
  <si>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</si>
  <si>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</si>
  <si>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</si>
  <si>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</si>
  <si>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</si>
  <si>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</si>
  <si>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</si>
  <si>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</si>
  <si>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</si>
  <si>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</si>
  <si>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</si>
  <si>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</si>
  <si>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</si>
  <si>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</si>
  <si>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</si>
  <si>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</si>
  <si>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</si>
  <si>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</si>
  <si>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</si>
  <si>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</si>
  <si>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</si>
  <si>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</si>
  <si>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</si>
  <si>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</si>
  <si>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</si>
  <si>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</si>
  <si>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</si>
  <si>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</si>
  <si>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</si>
  <si>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</si>
  <si>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</si>
  <si>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</si>
  <si>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</si>
  <si>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</si>
  <si>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</si>
  <si>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</si>
  <si>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</si>
  <si>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</si>
  <si>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</si>
  <si>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</si>
  <si>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</si>
  <si>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</si>
  <si>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</si>
  <si>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</si>
  <si>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</si>
  <si>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</si>
  <si>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</si>
  <si>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</si>
  <si>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</si>
  <si>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</si>
  <si>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</si>
  <si>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</si>
  <si>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</si>
  <si>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</si>
  <si>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</si>
  <si>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</si>
  <si>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</si>
  <si>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</si>
  <si>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</si>
  <si>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</si>
  <si>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</si>
  <si>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</si>
  <si>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</si>
  <si>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</si>
  <si>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</si>
  <si>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</si>
  <si>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</si>
  <si>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</si>
  <si>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</si>
  <si>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</si>
  <si>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</si>
  <si>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</si>
  <si>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</si>
  <si>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</si>
  <si>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</si>
  <si>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</si>
  <si>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</si>
  <si>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</si>
  <si>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</si>
  <si>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</si>
  <si>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</si>
  <si>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</si>
  <si>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</si>
  <si>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</si>
  <si>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</si>
  <si>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</si>
  <si>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</si>
  <si>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</si>
  <si>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</si>
  <si>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</si>
  <si>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</si>
  <si>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</si>
  <si>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</si>
  <si>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</si>
  <si>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</si>
  <si>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</si>
  <si>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</si>
  <si>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</si>
  <si>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</si>
  <si>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</si>
  <si>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</si>
  <si>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</si>
  <si>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</si>
  <si>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</si>
  <si>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</si>
  <si>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</si>
  <si>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</si>
  <si>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</si>
  <si>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</si>
  <si>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</si>
  <si>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</si>
  <si>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</si>
  <si>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</si>
  <si>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</si>
  <si>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</si>
  <si>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</si>
  <si>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</si>
  <si>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</si>
  <si>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</si>
  <si>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</si>
  <si>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</si>
  <si>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</si>
  <si>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</si>
  <si>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</si>
  <si>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</si>
  <si>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</si>
  <si>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</si>
  <si>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</si>
  <si>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</si>
  <si>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</si>
  <si>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</si>
  <si>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</si>
  <si>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</si>
  <si>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</si>
  <si>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</si>
  <si>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</si>
  <si>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</si>
  <si>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</si>
  <si>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</si>
  <si>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</si>
  <si>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</si>
  <si>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</si>
  <si>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</si>
  <si>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</si>
  <si>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</si>
  <si>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</si>
  <si>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</si>
  <si>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</si>
  <si>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</si>
  <si>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</si>
  <si>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</si>
  <si>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</si>
  <si>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</si>
  <si>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</si>
  <si>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</si>
  <si>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</si>
  <si>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</si>
  <si>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</si>
  <si>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</si>
  <si>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</si>
  <si>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</si>
  <si>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</si>
  <si>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</si>
  <si>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</si>
  <si>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</si>
  <si>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</si>
  <si>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</si>
  <si>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</si>
  <si>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</si>
  <si>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</si>
  <si>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</si>
  <si>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</si>
  <si>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</si>
  <si>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</si>
  <si>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</si>
  <si>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</si>
  <si>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</si>
  <si>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</si>
  <si>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</si>
  <si>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</si>
  <si>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</si>
  <si>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</si>
  <si>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</si>
  <si>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</si>
  <si>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</si>
  <si>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</si>
  <si>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</si>
  <si>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</si>
  <si>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</si>
  <si>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</si>
  <si>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</si>
  <si>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</si>
  <si>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</si>
  <si>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</si>
  <si>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</si>
  <si>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</si>
  <si>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</si>
  <si>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</si>
  <si>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</si>
  <si>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</si>
  <si>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</si>
  <si>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</si>
  <si>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</si>
  <si>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</si>
  <si>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</si>
  <si>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</si>
  <si>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</si>
  <si>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</si>
  <si>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</si>
  <si>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</si>
  <si>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</si>
  <si>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</si>
  <si>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</si>
  <si>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</si>
  <si>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</si>
  <si>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</si>
  <si>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</si>
  <si>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</si>
  <si>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</si>
  <si>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</si>
  <si>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</si>
  <si>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</si>
  <si>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</si>
  <si>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</si>
  <si>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</si>
  <si>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</si>
  <si>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</si>
  <si>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</si>
  <si>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</si>
  <si>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</si>
  <si>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</si>
  <si>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</si>
  <si>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</si>
  <si>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</si>
  <si>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</si>
  <si>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</si>
  <si>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</si>
  <si>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</si>
  <si>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</si>
  <si>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</si>
  <si>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</si>
  <si>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</si>
  <si>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</si>
  <si>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</si>
  <si>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</si>
  <si>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</si>
  <si>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</si>
  <si>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</si>
  <si>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</si>
  <si>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</si>
  <si>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</si>
  <si>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</si>
  <si>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</si>
  <si>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</si>
  <si>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</si>
  <si>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</si>
  <si>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</si>
  <si>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</si>
  <si>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</si>
  <si>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</si>
  <si>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</si>
  <si>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</si>
  <si>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</si>
  <si>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</si>
  <si>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</si>
  <si>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</si>
  <si>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</si>
  <si>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</si>
  <si>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</si>
  <si>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</si>
  <si>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</si>
  <si>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</si>
  <si>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</si>
  <si>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</si>
  <si>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</si>
  <si>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</si>
  <si>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</si>
  <si>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</si>
  <si>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</si>
  <si>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</si>
  <si>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</si>
  <si>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</si>
  <si>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</si>
  <si>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</si>
  <si>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</si>
  <si>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</si>
  <si>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</si>
  <si>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</si>
  <si>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</si>
  <si>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</si>
  <si>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</si>
  <si>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</si>
  <si>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</si>
  <si>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</si>
  <si>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</si>
  <si>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</si>
  <si>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</si>
  <si>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</si>
  <si>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</si>
  <si>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</si>
  <si>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</si>
  <si>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</si>
  <si>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</si>
  <si>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</si>
  <si>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</si>
  <si>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</si>
  <si>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</si>
  <si>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</si>
  <si>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</si>
  <si>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</si>
  <si>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</si>
  <si>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</si>
  <si>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</si>
  <si>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</si>
  <si>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</si>
  <si>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</si>
  <si>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</si>
  <si>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</si>
  <si>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</si>
  <si>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</si>
  <si>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</si>
  <si>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</si>
  <si>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</si>
  <si>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</si>
  <si>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</si>
  <si>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</si>
  <si>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</si>
  <si>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</si>
  <si>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</si>
  <si>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</si>
  <si>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</si>
  <si>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</si>
  <si>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</si>
  <si>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</si>
  <si>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</si>
  <si>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</si>
  <si>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</si>
  <si>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</si>
  <si>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</si>
  <si>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</si>
  <si>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</si>
  <si>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</si>
  <si>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</si>
  <si>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</si>
  <si>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</si>
  <si>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</si>
  <si>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</si>
  <si>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</si>
  <si>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</si>
  <si>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</si>
  <si>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</si>
  <si>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</si>
  <si>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</si>
  <si>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</si>
  <si>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</si>
  <si>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</si>
  <si>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</si>
  <si>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</si>
  <si>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</si>
  <si>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</si>
  <si>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</si>
  <si>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</si>
  <si>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</si>
  <si>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</si>
  <si>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</si>
  <si>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</si>
  <si>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</si>
  <si>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</si>
  <si>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</si>
  <si>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</si>
  <si>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</si>
  <si>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</si>
  <si>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</si>
  <si>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</si>
  <si>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</si>
  <si>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</si>
  <si>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</si>
  <si>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</si>
  <si>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</si>
  <si>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</si>
  <si>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</si>
  <si>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</si>
  <si>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</si>
  <si>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</si>
  <si>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</si>
  <si>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</si>
  <si>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</si>
  <si>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</si>
  <si>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</si>
  <si>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</si>
  <si>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</si>
  <si>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</si>
  <si>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</si>
  <si>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</si>
  <si>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</si>
  <si>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</si>
  <si>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</si>
  <si>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</si>
  <si>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</si>
  <si>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</si>
  <si>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</si>
  <si>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</si>
  <si>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</si>
  <si>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</si>
  <si>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</si>
  <si>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</si>
  <si>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</si>
  <si>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</si>
  <si>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</si>
  <si>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</si>
  <si>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</si>
  <si>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</si>
  <si>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</si>
  <si>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</si>
  <si>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</si>
  <si>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</si>
  <si>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</si>
  <si>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</si>
  <si>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</si>
  <si>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</si>
  <si>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</si>
  <si>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</si>
  <si>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</si>
  <si>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</si>
  <si>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</si>
  <si>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</si>
  <si>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</si>
  <si>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</si>
  <si>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</si>
  <si>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</si>
  <si>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</si>
  <si>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</si>
  <si>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</si>
  <si>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</si>
  <si>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</si>
  <si>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</si>
  <si>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</si>
  <si>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</si>
  <si>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</si>
  <si>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</si>
  <si>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</si>
  <si>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</si>
  <si>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</si>
  <si>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</si>
  <si>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</si>
  <si>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</si>
  <si>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</si>
  <si>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</si>
  <si>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</si>
  <si>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</si>
  <si>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</si>
  <si>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</si>
  <si>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</si>
  <si>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</si>
  <si>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</si>
  <si>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</si>
  <si>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</si>
  <si>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</si>
  <si>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</si>
  <si>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</si>
  <si>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</si>
  <si>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</si>
  <si>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</si>
  <si>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</si>
  <si>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</si>
  <si>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</si>
  <si>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</si>
  <si>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</si>
  <si>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</si>
  <si>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</si>
  <si>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</si>
  <si>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</si>
  <si>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</si>
  <si>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</si>
  <si>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</si>
  <si>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</si>
  <si>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</si>
  <si>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</si>
  <si>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</si>
  <si>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</si>
  <si>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</si>
  <si>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</si>
  <si>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</si>
  <si>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</si>
  <si>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</si>
  <si>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</si>
  <si>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</si>
  <si>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</si>
  <si>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</si>
  <si>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</si>
  <si>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</si>
  <si>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</si>
  <si>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</si>
  <si>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</si>
  <si>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</si>
  <si>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</si>
  <si>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</si>
  <si>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</si>
  <si>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</si>
  <si>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</si>
  <si>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</si>
  <si>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</si>
  <si>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</si>
  <si>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</si>
  <si>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</si>
  <si>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</si>
  <si>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</si>
  <si>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</si>
  <si>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</si>
  <si>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</si>
  <si>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</si>
  <si>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</si>
  <si>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</si>
  <si>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</si>
  <si>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</si>
  <si>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</si>
  <si>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</si>
  <si>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</si>
  <si>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</si>
  <si>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</si>
  <si>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</si>
  <si>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</si>
  <si>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</si>
  <si>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</si>
  <si>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</si>
  <si>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</si>
  <si>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</si>
  <si>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</si>
  <si>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</si>
  <si>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</si>
  <si>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</si>
  <si>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</si>
  <si>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</si>
  <si>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</si>
  <si>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</si>
  <si>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</si>
  <si>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</si>
  <si>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</si>
  <si>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</si>
  <si>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</si>
  <si>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</si>
  <si>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</si>
  <si>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</si>
  <si>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</si>
  <si>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</si>
  <si>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</si>
  <si>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</si>
  <si>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</si>
  <si>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</si>
  <si>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</si>
  <si>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</si>
  <si>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</si>
  <si>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</si>
  <si>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</si>
  <si>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</si>
  <si>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</si>
  <si>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</si>
  <si>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</si>
  <si>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</si>
  <si>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</si>
  <si>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</si>
  <si>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</si>
  <si>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</si>
  <si>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</si>
  <si>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</si>
  <si>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</si>
  <si>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</si>
  <si>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</si>
  <si>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</si>
  <si>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</si>
  <si>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</si>
  <si>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</si>
  <si>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</si>
  <si>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</si>
  <si>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</si>
  <si>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</si>
  <si>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</si>
  <si>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</si>
  <si>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</si>
  <si>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</si>
  <si>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</si>
  <si>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</si>
  <si>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</si>
  <si>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</si>
  <si>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</si>
  <si>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</si>
  <si>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</si>
  <si>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</si>
  <si>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</si>
  <si>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</si>
  <si>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</si>
  <si>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</si>
  <si>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</si>
  <si>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</si>
  <si>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</si>
  <si>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</si>
  <si>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</si>
  <si>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</si>
  <si>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</si>
  <si>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</si>
  <si>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</si>
  <si>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</si>
  <si>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</si>
  <si>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</si>
  <si>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</si>
  <si>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</si>
  <si>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</si>
  <si>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</si>
  <si>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</si>
  <si>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</si>
  <si>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</si>
  <si>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</si>
  <si>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</si>
  <si>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</si>
  <si>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</si>
  <si>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</si>
  <si>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</si>
  <si>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</si>
  <si>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</si>
  <si>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</si>
  <si>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</si>
  <si>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</si>
  <si>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</si>
  <si>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</si>
  <si>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</si>
  <si>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</si>
  <si>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</si>
  <si>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</si>
  <si>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</si>
  <si>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</si>
  <si>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</si>
  <si>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</si>
  <si>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</si>
  <si>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</si>
  <si>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</si>
  <si>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</si>
  <si>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</si>
  <si>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</si>
  <si>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</si>
  <si>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</si>
  <si>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</si>
  <si>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</si>
  <si>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</si>
  <si>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</si>
  <si>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</si>
  <si>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</si>
  <si>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</si>
  <si>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</si>
  <si>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</si>
  <si>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</si>
  <si>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</si>
  <si>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</si>
  <si>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</si>
  <si>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</si>
  <si>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</si>
  <si>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</si>
  <si>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</si>
  <si>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</si>
  <si>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</si>
  <si>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</si>
  <si>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</si>
  <si>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</si>
  <si>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</si>
  <si>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</si>
  <si>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</si>
  <si>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</si>
  <si>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</si>
  <si>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</si>
  <si>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</si>
  <si>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</si>
  <si>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</si>
  <si>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</si>
  <si>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</si>
  <si>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</si>
  <si>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</si>
  <si>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</si>
  <si>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</si>
  <si>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</si>
  <si>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</si>
  <si>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</si>
  <si>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</si>
  <si>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</si>
  <si>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</si>
  <si>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</si>
  <si>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</si>
  <si>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</si>
  <si>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</si>
  <si>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</si>
  <si>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</si>
  <si>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</si>
  <si>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</si>
  <si>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</si>
  <si>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</si>
  <si>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</si>
  <si>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</si>
  <si>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</si>
  <si>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</si>
  <si>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</si>
  <si>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</si>
  <si>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</si>
  <si>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</si>
  <si>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</si>
  <si>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</si>
  <si>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</si>
  <si>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</si>
  <si>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</si>
  <si>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</si>
  <si>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</si>
  <si>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</si>
  <si>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</si>
  <si>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</si>
  <si>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</si>
  <si>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</si>
  <si>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</si>
  <si>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</si>
  <si>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</si>
  <si>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</si>
  <si>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</si>
  <si>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</si>
  <si>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</si>
  <si>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</si>
  <si>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</si>
  <si>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</si>
  <si>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</si>
  <si>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</si>
  <si>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</si>
  <si>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</si>
  <si>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</si>
  <si>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</si>
  <si>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</si>
  <si>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</si>
  <si>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</si>
  <si>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</si>
  <si>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</si>
  <si>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</si>
  <si>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</si>
  <si>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</si>
  <si>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</si>
  <si>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</si>
  <si>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</si>
  <si>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</si>
  <si>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</si>
  <si>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</si>
  <si>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</si>
  <si>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</si>
  <si>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</si>
  <si>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</si>
  <si>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</si>
  <si>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</si>
  <si>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</si>
  <si>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</si>
  <si>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</si>
  <si>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</si>
  <si>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</si>
  <si>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</si>
  <si>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</si>
  <si>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</si>
  <si>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</si>
  <si>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</si>
  <si>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</si>
  <si>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</si>
  <si>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</si>
  <si>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</si>
  <si>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</si>
  <si>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</si>
  <si>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</si>
  <si>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</si>
  <si>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</si>
  <si>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</si>
  <si>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</si>
  <si>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</si>
  <si>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</si>
  <si>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</si>
  <si>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</si>
  <si>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</si>
  <si>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</si>
  <si>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</si>
  <si>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</si>
  <si>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</si>
  <si>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</si>
  <si>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</si>
  <si>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</si>
  <si>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</si>
  <si>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</si>
  <si>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</si>
  <si>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</si>
  <si>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</si>
  <si>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</si>
  <si>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</si>
  <si>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</si>
  <si>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</si>
  <si>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</si>
  <si>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</si>
  <si>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</si>
  <si>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</si>
  <si>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</si>
  <si>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</si>
  <si>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</si>
  <si>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</si>
  <si>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</si>
  <si>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</si>
  <si>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</si>
  <si>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</si>
  <si>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</si>
  <si>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</si>
  <si>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</si>
  <si>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</si>
  <si>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</si>
  <si>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</si>
  <si>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</si>
  <si>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</si>
  <si>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</si>
  <si>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</si>
  <si>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</si>
  <si>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</si>
  <si>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</si>
  <si>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</si>
  <si>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</si>
  <si>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</si>
  <si>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</si>
  <si>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</si>
  <si>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</si>
  <si>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</si>
  <si>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</si>
  <si>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</si>
  <si>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</si>
  <si>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</si>
  <si>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</si>
  <si>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</si>
  <si>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</si>
  <si>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</si>
  <si>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</si>
  <si>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</si>
  <si>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</si>
  <si>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</si>
  <si>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</si>
  <si>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</si>
  <si>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</si>
  <si>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</si>
  <si>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</si>
  <si>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</si>
  <si>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</si>
  <si>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</si>
  <si>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</si>
  <si>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</si>
  <si>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</si>
  <si>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</si>
  <si>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</si>
  <si>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</si>
  <si>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</si>
  <si>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</si>
  <si>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</si>
  <si>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</si>
  <si>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</si>
  <si>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</si>
  <si>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</si>
  <si>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</si>
  <si>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</si>
  <si>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</si>
  <si>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</si>
  <si>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</si>
  <si>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</si>
  <si>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</si>
  <si>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</si>
  <si>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</si>
  <si>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</si>
  <si>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</si>
  <si>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</si>
  <si>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</si>
  <si>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</si>
  <si>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</si>
  <si>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</si>
  <si>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</si>
  <si>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</si>
  <si>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</si>
  <si>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</si>
  <si>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</si>
  <si>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</si>
  <si>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</si>
  <si>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</si>
  <si>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</si>
  <si>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</si>
  <si>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</si>
  <si>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</si>
  <si>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</si>
  <si>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</si>
  <si>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</si>
  <si>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</si>
  <si>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</si>
  <si>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</si>
  <si>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</si>
  <si>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</si>
  <si>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</si>
  <si>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</si>
  <si>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</si>
  <si>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</si>
  <si>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</si>
  <si>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</si>
  <si>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</si>
  <si>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</si>
  <si>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</si>
  <si>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</si>
  <si>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</si>
  <si>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</si>
  <si>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</si>
  <si>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</si>
  <si>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</si>
  <si>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</si>
  <si>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</si>
  <si>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</si>
  <si>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</si>
  <si>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</si>
  <si>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</si>
  <si>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</si>
  <si>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</si>
  <si>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</si>
  <si>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</si>
  <si>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</si>
  <si>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</si>
  <si>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</si>
  <si>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</si>
  <si>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</si>
  <si>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</si>
  <si>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</si>
  <si>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</si>
  <si>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</si>
  <si>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</si>
  <si>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</si>
  <si>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</si>
  <si>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</si>
  <si>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</si>
  <si>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</si>
  <si>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</si>
  <si>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</si>
  <si>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</si>
  <si>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</si>
  <si>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</si>
  <si>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</si>
  <si>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</si>
  <si>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</si>
  <si>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</si>
  <si>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</si>
  <si>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</si>
  <si>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</si>
  <si>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</si>
  <si>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</si>
  <si>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</si>
  <si>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</si>
  <si>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</si>
  <si>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</si>
  <si>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</si>
  <si>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</si>
  <si>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</si>
  <si>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</si>
  <si>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</si>
  <si>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</si>
  <si>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</si>
  <si>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</si>
  <si>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</si>
  <si>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</si>
  <si>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</si>
  <si>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</si>
  <si>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</si>
  <si>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</si>
  <si>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</si>
  <si>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</si>
  <si>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</si>
  <si>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</si>
  <si>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</si>
  <si>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</si>
  <si>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</si>
  <si>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</si>
  <si>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</si>
  <si>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</si>
  <si>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</si>
  <si>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</si>
  <si>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</si>
  <si>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</si>
  <si>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</si>
  <si>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</si>
  <si>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</si>
  <si>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</si>
  <si>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</si>
  <si>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</si>
  <si>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</si>
  <si>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</si>
  <si>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</si>
  <si>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</si>
  <si>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</si>
  <si>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</si>
  <si>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</si>
  <si>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</si>
  <si>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</si>
  <si>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</si>
  <si>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</si>
  <si>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</si>
  <si>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</si>
  <si>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</si>
  <si>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</si>
  <si>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</si>
  <si>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</si>
  <si>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</si>
  <si>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</si>
  <si>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</si>
  <si>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</si>
  <si>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</si>
  <si>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</si>
  <si>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</si>
  <si>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</si>
  <si>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</si>
  <si>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</si>
  <si>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</si>
  <si>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</si>
  <si>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</si>
  <si>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</si>
  <si>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</si>
  <si>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</si>
  <si>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</si>
  <si>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</si>
  <si>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</si>
  <si>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</si>
  <si>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</si>
  <si>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</si>
  <si>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</si>
  <si>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</si>
  <si>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</si>
  <si>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</si>
  <si>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</si>
  <si>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</si>
  <si>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</si>
  <si>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</si>
  <si>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</si>
  <si>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</si>
  <si>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</si>
  <si>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</si>
  <si>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</si>
  <si>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</si>
  <si>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</si>
  <si>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</si>
  <si>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</si>
  <si>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</si>
  <si>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</si>
  <si>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</si>
  <si>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</si>
  <si>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</si>
  <si>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</si>
  <si>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</si>
  <si>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</si>
  <si>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</si>
  <si>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</si>
  <si>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</si>
  <si>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</si>
  <si>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</si>
  <si>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</si>
  <si>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</si>
  <si>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</si>
  <si>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</si>
  <si>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</si>
  <si>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</si>
  <si>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</si>
  <si>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</si>
  <si>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</si>
  <si>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</si>
  <si>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</si>
  <si>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</si>
  <si>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</si>
  <si>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</si>
  <si>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</si>
  <si>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</si>
  <si>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</si>
  <si>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</si>
  <si>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</si>
  <si>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</si>
  <si>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</si>
  <si>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</si>
  <si>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</si>
  <si>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</si>
  <si>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</si>
  <si>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</si>
  <si>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</si>
  <si>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</si>
  <si>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</si>
  <si>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</si>
  <si>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</si>
  <si>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</si>
  <si>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</si>
  <si>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</si>
  <si>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</si>
  <si>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</si>
  <si>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</si>
  <si>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</si>
  <si>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</si>
  <si>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</si>
  <si>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</si>
  <si>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</si>
  <si>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</si>
  <si>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</si>
  <si>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</si>
  <si>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</si>
  <si>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</si>
  <si>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</si>
  <si>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</si>
  <si>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</si>
  <si>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</si>
  <si>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</si>
  <si>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</si>
  <si>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</si>
  <si>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</si>
  <si>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</si>
  <si>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</si>
  <si>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</si>
  <si>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</si>
  <si>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</si>
  <si>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</si>
  <si>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</si>
  <si>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</si>
  <si>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</si>
  <si>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</si>
  <si>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</si>
  <si>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</si>
  <si>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</si>
  <si>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</si>
  <si>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</si>
  <si>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</si>
  <si>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</si>
  <si>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</si>
  <si>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</si>
  <si>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</si>
  <si>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</si>
  <si>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</si>
  <si>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</si>
  <si>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</si>
  <si>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</si>
  <si>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</si>
  <si>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</si>
  <si>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</si>
  <si>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</si>
  <si>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</si>
  <si>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</si>
  <si>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</si>
  <si>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</si>
  <si>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</si>
  <si>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</si>
  <si>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</si>
  <si>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</si>
  <si>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</si>
  <si>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</si>
  <si>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</si>
  <si>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</si>
  <si>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</si>
  <si>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</si>
  <si>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</si>
  <si>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</si>
  <si>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</si>
  <si>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</si>
  <si>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</si>
  <si>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</si>
  <si>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</si>
  <si>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</si>
  <si>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</si>
  <si>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</si>
  <si>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</si>
  <si>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</si>
  <si>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</si>
  <si>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</si>
  <si>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</si>
  <si>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</si>
  <si>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</si>
  <si>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</si>
  <si>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</si>
  <si>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</si>
  <si>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</si>
  <si>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</si>
  <si>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</si>
  <si>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</si>
  <si>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</si>
  <si>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</si>
  <si>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</si>
  <si>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</si>
  <si>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</si>
  <si>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</si>
  <si>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</si>
  <si>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</si>
  <si>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</si>
  <si>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</si>
  <si>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</si>
  <si>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</si>
  <si>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</si>
  <si>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</si>
  <si>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</si>
  <si>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</si>
  <si>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</si>
  <si>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</si>
  <si>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</si>
  <si>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</si>
  <si>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</si>
  <si>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</si>
  <si>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</si>
  <si>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</si>
  <si>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</si>
  <si>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</si>
  <si>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</si>
  <si>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</si>
  <si>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</si>
  <si>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</si>
  <si>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</si>
  <si>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</si>
  <si>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</si>
  <si>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</si>
  <si>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</si>
  <si>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</si>
  <si>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</si>
  <si>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</si>
  <si>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</si>
  <si>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</si>
  <si>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</si>
  <si>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</si>
  <si>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</si>
  <si>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</si>
  <si>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</si>
  <si>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</si>
  <si>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</si>
  <si>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</si>
  <si>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</si>
  <si>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</si>
  <si>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</si>
  <si>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</si>
  <si>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</si>
  <si>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</si>
  <si>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</si>
  <si>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</si>
  <si>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</si>
  <si>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</si>
  <si>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</si>
  <si>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</si>
  <si>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</si>
  <si>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</si>
  <si>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</si>
  <si>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</si>
  <si>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</si>
  <si>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</si>
  <si>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</si>
  <si>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</si>
  <si>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</si>
  <si>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</si>
  <si>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</si>
  <si>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</si>
  <si>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</si>
  <si>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</si>
  <si>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</si>
  <si>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</si>
  <si>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</si>
  <si>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</si>
  <si>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</si>
  <si>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</si>
  <si>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</si>
  <si>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</si>
  <si>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</si>
  <si>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</si>
  <si>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</si>
  <si>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</si>
  <si>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</si>
  <si>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</si>
  <si>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</si>
  <si>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</si>
  <si>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</si>
  <si>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</si>
  <si>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</si>
  <si>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</si>
  <si>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</si>
  <si>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</si>
  <si>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</si>
  <si>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</si>
  <si>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</si>
  <si>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</si>
  <si>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</si>
  <si>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</si>
  <si>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</si>
  <si>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</si>
  <si>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</si>
  <si>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</si>
  <si>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</si>
  <si>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</si>
  <si>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</si>
  <si>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</si>
  <si>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</si>
  <si>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</si>
  <si>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</si>
  <si>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</si>
  <si>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</si>
  <si>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</si>
  <si>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</si>
  <si>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</si>
  <si>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</si>
  <si>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</si>
  <si>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</si>
  <si>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</si>
  <si>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</si>
  <si>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</si>
  <si>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</si>
  <si>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</si>
  <si>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</si>
  <si>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</si>
  <si>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</si>
  <si>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</si>
  <si>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</si>
  <si>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</si>
  <si>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</si>
  <si>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</si>
  <si>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</si>
  <si>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</si>
  <si>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</si>
  <si>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</si>
  <si>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</si>
  <si>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</si>
  <si>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</si>
  <si>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</si>
  <si>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</si>
  <si>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</si>
  <si>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</si>
  <si>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</si>
  <si>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</si>
  <si>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</si>
  <si>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</si>
  <si>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</si>
  <si>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</si>
  <si>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</si>
  <si>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</si>
  <si>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</si>
  <si>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</si>
  <si>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</si>
  <si>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</si>
  <si>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</si>
  <si>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</si>
  <si>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</si>
  <si>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</si>
  <si>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</si>
  <si>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</si>
  <si>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</si>
  <si>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</si>
  <si>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</si>
  <si>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</si>
  <si>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</si>
  <si>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</si>
  <si>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</si>
  <si>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</si>
  <si>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</si>
  <si>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</si>
  <si>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</si>
  <si>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</si>
  <si>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</si>
  <si>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</si>
  <si>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</si>
  <si>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</si>
  <si>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</si>
  <si>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</si>
  <si>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</si>
  <si>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</si>
  <si>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</si>
  <si>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</si>
  <si>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</si>
  <si>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</si>
  <si>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</si>
  <si>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</si>
  <si>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</si>
  <si>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</si>
  <si>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</si>
  <si>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</si>
  <si>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</si>
  <si>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</si>
  <si>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</si>
  <si>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</si>
  <si>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</si>
  <si>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</si>
  <si>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</si>
  <si>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</si>
  <si>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</si>
  <si>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</si>
  <si>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</si>
  <si>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</si>
  <si>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</si>
  <si>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</si>
  <si>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</si>
  <si>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</si>
  <si>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</si>
  <si>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</si>
  <si>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</si>
  <si>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</si>
  <si>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</si>
  <si>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</si>
  <si>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</si>
  <si>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</si>
  <si>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</si>
  <si>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</si>
  <si>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</si>
  <si>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</si>
  <si>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</si>
  <si>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</si>
  <si>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</si>
  <si>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</si>
  <si>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</si>
  <si>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</si>
  <si>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</si>
  <si>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</si>
  <si>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</si>
  <si>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</si>
  <si>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</si>
  <si>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</si>
  <si>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</si>
  <si>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</si>
  <si>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</si>
  <si>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</si>
  <si>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</si>
  <si>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</si>
  <si>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</si>
  <si>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</si>
  <si>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</si>
  <si>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</si>
  <si>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</si>
  <si>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</si>
  <si>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</si>
  <si>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</si>
  <si>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</si>
  <si>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</si>
  <si>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</si>
  <si>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</si>
  <si>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</si>
  <si>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</si>
  <si>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</si>
  <si>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</si>
  <si>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</si>
  <si>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</si>
  <si>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</si>
  <si>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</si>
  <si>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</si>
  <si>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</si>
  <si>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</si>
  <si>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</si>
  <si>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</si>
  <si>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</si>
  <si>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</si>
  <si>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</si>
  <si>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</si>
  <si>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</si>
  <si>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</si>
  <si>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</si>
  <si>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</si>
  <si>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</si>
  <si>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</si>
  <si>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</si>
  <si>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</si>
  <si>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</si>
  <si>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</si>
  <si>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</si>
  <si>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</si>
  <si>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</si>
  <si>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</si>
  <si>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</si>
  <si>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</si>
  <si>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</si>
  <si>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</si>
  <si>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</si>
  <si>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</si>
  <si>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</si>
  <si>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</si>
  <si>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</si>
  <si>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</si>
  <si>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</si>
  <si>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</si>
  <si>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</si>
  <si>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</si>
  <si>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</si>
  <si>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</si>
  <si>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</si>
  <si>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</si>
  <si>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</si>
  <si>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</si>
  <si>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</si>
  <si>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</si>
  <si>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</si>
  <si>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</si>
  <si>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</si>
  <si>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</si>
  <si>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</si>
  <si>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</si>
  <si>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</si>
  <si>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</si>
  <si>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</si>
  <si>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</si>
  <si>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</si>
  <si>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</si>
  <si>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</si>
  <si>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</si>
  <si>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</si>
  <si>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</si>
  <si>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</si>
  <si>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</si>
  <si>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</si>
  <si>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</si>
  <si>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</si>
  <si>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</si>
  <si>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</si>
  <si>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</si>
  <si>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</si>
  <si>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</si>
  <si>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</si>
  <si>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</si>
  <si>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</si>
  <si>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</si>
  <si>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</si>
  <si>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</si>
  <si>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</si>
  <si>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</si>
  <si>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</si>
  <si>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</si>
  <si>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</si>
  <si>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</si>
  <si>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</si>
  <si>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</si>
  <si>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</si>
  <si>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</si>
  <si>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</si>
  <si>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</si>
  <si>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</si>
  <si>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</si>
  <si>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</si>
  <si>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</si>
  <si>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</si>
  <si>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</si>
  <si>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</si>
  <si>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</si>
  <si>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</si>
  <si>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</si>
  <si>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</si>
  <si>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</si>
  <si>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</si>
  <si>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</si>
  <si>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</si>
  <si>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</si>
  <si>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</si>
  <si>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</si>
  <si>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</si>
  <si>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</si>
  <si>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</si>
  <si>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</si>
  <si>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</si>
  <si>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</si>
  <si>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</si>
  <si>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</si>
  <si>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</si>
  <si>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</si>
  <si>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</si>
  <si>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</si>
  <si>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</si>
  <si>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</si>
  <si>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</si>
  <si>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</si>
  <si>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</si>
  <si>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</si>
  <si>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</si>
  <si>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</si>
  <si>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</si>
  <si>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</si>
  <si>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</si>
  <si>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</si>
  <si>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</si>
  <si>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</si>
  <si>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</si>
  <si>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</si>
  <si>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</si>
  <si>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</si>
  <si>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</si>
  <si>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</si>
  <si>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</si>
  <si>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</si>
  <si>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</si>
  <si>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</si>
  <si>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</si>
  <si>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</si>
  <si>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</si>
  <si>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</si>
  <si>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</si>
  <si>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</si>
  <si>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</si>
  <si>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</si>
  <si>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</si>
  <si>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</si>
  <si>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</si>
  <si>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</si>
  <si>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</si>
  <si>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</si>
  <si>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</si>
  <si>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</si>
  <si>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</si>
  <si>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</si>
  <si>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</si>
  <si>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</si>
  <si>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</si>
  <si>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</si>
  <si>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</si>
  <si>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</si>
  <si>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</si>
  <si>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</si>
  <si>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</si>
  <si>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</si>
  <si>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</si>
  <si>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</si>
  <si>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</si>
  <si>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</si>
  <si>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</si>
  <si>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</si>
  <si>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</si>
  <si>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</si>
  <si>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</si>
  <si>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</si>
  <si>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</si>
  <si>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</si>
  <si>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</si>
  <si>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</si>
  <si>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</si>
  <si>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</si>
  <si>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</si>
  <si>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</si>
  <si>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</si>
  <si>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</si>
  <si>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</si>
  <si>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</si>
  <si>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</si>
  <si>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</si>
  <si>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</si>
  <si>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</si>
  <si>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</si>
  <si>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</si>
  <si>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</si>
  <si>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</si>
  <si>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</si>
  <si>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</si>
  <si>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</si>
  <si>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</si>
  <si>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</si>
  <si>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</si>
  <si>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</si>
  <si>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</si>
  <si>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</si>
  <si>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</si>
  <si>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</si>
  <si>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</si>
  <si>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</si>
  <si>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</si>
  <si>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</si>
  <si>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</si>
  <si>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</si>
  <si>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</si>
  <si>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</si>
  <si>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</si>
  <si>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</si>
  <si>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</si>
  <si>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</si>
  <si>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</si>
  <si>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</si>
  <si>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</si>
  <si>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</si>
  <si>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</si>
  <si>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</si>
  <si>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</si>
  <si>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</si>
  <si>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</si>
  <si>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</si>
  <si>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</si>
  <si>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</si>
  <si>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</si>
  <si>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</si>
  <si>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</si>
  <si>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</si>
  <si>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</si>
  <si>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</si>
  <si>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</si>
  <si>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</si>
  <si>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</si>
  <si>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</si>
  <si>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</si>
  <si>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</si>
  <si>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</si>
  <si>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</si>
  <si>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</si>
  <si>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</si>
  <si>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</si>
  <si>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</si>
  <si>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</si>
  <si>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</si>
  <si>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</si>
  <si>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</si>
  <si>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</si>
  <si>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</si>
  <si>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</si>
  <si>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</si>
  <si>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</si>
  <si>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</si>
  <si>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</si>
  <si>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</si>
  <si>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</si>
  <si>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</si>
  <si>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</si>
  <si>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</si>
  <si>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</si>
  <si>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</si>
  <si>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</si>
  <si>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</si>
  <si>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</si>
  <si>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</si>
  <si>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</si>
  <si>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</si>
  <si>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</si>
  <si>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</si>
  <si>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</si>
  <si>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</si>
  <si>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</si>
  <si>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</si>
  <si>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</si>
  <si>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</si>
  <si>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</si>
  <si>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</si>
  <si>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</si>
  <si>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</si>
  <si>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</si>
  <si>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</si>
  <si>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</si>
  <si>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</si>
  <si>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</si>
  <si>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</si>
  <si>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</si>
  <si>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</si>
  <si>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</si>
  <si>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</si>
  <si>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</si>
  <si>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</si>
  <si>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</si>
  <si>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</si>
  <si>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</si>
  <si>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</si>
  <si>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</si>
  <si>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</si>
  <si>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</si>
  <si>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</si>
  <si>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</si>
  <si>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</si>
  <si>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</si>
  <si>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</si>
  <si>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</si>
  <si>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</si>
  <si>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</si>
  <si>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</si>
  <si>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</si>
  <si>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</si>
  <si>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</si>
  <si>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</si>
  <si>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</si>
  <si>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</si>
  <si>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</si>
  <si>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</si>
  <si>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</si>
  <si>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</si>
  <si>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</si>
  <si>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</si>
  <si>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</si>
  <si>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</si>
  <si>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</si>
  <si>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</si>
  <si>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</si>
  <si>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</si>
  <si>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</si>
  <si>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</si>
  <si>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</si>
  <si>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</si>
  <si>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</si>
  <si>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</si>
  <si>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</si>
  <si>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</si>
  <si>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</si>
  <si>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</si>
  <si>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</si>
  <si>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</si>
  <si>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</si>
  <si>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</si>
  <si>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</si>
  <si>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</si>
  <si>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</si>
  <si>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</si>
  <si>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</si>
  <si>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</si>
  <si>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</si>
  <si>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</si>
  <si>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</si>
  <si>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</si>
  <si>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</si>
  <si>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</si>
  <si>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</si>
  <si>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</si>
  <si>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</si>
  <si>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</si>
  <si>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</si>
  <si>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</si>
  <si>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</si>
  <si>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</si>
  <si>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</si>
  <si>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</si>
  <si>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</si>
  <si>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</si>
  <si>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</si>
  <si>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</si>
  <si>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</si>
  <si>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</si>
  <si>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</si>
  <si>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</si>
  <si>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</si>
  <si>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</si>
  <si>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</si>
  <si>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</si>
  <si>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</si>
  <si>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</si>
  <si>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</si>
  <si>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</si>
  <si>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</si>
  <si>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</si>
  <si>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</si>
  <si>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</si>
  <si>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</si>
  <si>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</si>
  <si>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</si>
  <si>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</si>
  <si>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</si>
  <si>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</si>
  <si>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</si>
  <si>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</si>
  <si>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</si>
  <si>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</si>
  <si>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</si>
  <si>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</si>
  <si>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</si>
  <si>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</si>
  <si>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</si>
  <si>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</si>
  <si>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</si>
  <si>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</si>
  <si>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</si>
  <si>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</si>
  <si>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</si>
  <si>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</si>
  <si>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</si>
  <si>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</si>
  <si>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</si>
  <si>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</si>
  <si>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</si>
  <si>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</si>
  <si>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</si>
  <si>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</si>
  <si>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</si>
  <si>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</si>
  <si>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</si>
  <si>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</si>
  <si>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</si>
  <si>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</si>
  <si>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</si>
  <si>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</si>
  <si>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</si>
  <si>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</si>
  <si>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</si>
  <si>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</si>
  <si>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</si>
  <si>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</si>
  <si>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</si>
  <si>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</si>
  <si>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</si>
  <si>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</si>
  <si>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</si>
  <si>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</si>
  <si>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</si>
  <si>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</si>
  <si>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</si>
  <si>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</si>
  <si>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</si>
  <si>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</si>
  <si>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</si>
  <si>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</si>
  <si>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</si>
  <si>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</si>
  <si>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</si>
  <si>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</si>
  <si>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</si>
  <si>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</si>
  <si>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</si>
  <si>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</si>
  <si>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</si>
  <si>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</si>
  <si>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</si>
  <si>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</si>
  <si>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</si>
  <si>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</si>
  <si>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</si>
  <si>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</si>
  <si>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</si>
  <si>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</si>
  <si>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</si>
  <si>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</si>
  <si>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</si>
  <si>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</si>
  <si>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</si>
  <si>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</si>
  <si>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</si>
  <si>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</si>
  <si>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</si>
  <si>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</si>
  <si>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</si>
  <si>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</si>
  <si>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</si>
  <si>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</si>
  <si>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</si>
  <si>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</si>
  <si>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</si>
  <si>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</si>
  <si>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</si>
  <si>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</si>
  <si>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</si>
  <si>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</si>
  <si>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</si>
  <si>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</si>
  <si>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</si>
  <si>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</si>
  <si>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</si>
  <si>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</si>
  <si>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</si>
  <si>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</si>
  <si>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</si>
  <si>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</si>
  <si>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</si>
  <si>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</si>
  <si>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</si>
  <si>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</si>
  <si>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</si>
  <si>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</si>
  <si>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</si>
  <si>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</si>
  <si>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</si>
  <si>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</si>
  <si>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</si>
  <si>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</si>
  <si>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</si>
  <si>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</si>
  <si>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</si>
  <si>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</si>
  <si>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</si>
  <si>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</si>
  <si>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</si>
  <si>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</si>
  <si>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</si>
  <si>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</si>
  <si>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</si>
  <si>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</si>
  <si>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</si>
  <si>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</si>
  <si>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</si>
  <si>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</si>
  <si>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</si>
  <si>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</si>
  <si>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</si>
  <si>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</si>
  <si>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</si>
  <si>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</si>
  <si>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</si>
  <si>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</si>
  <si>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</si>
  <si>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</si>
  <si>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</si>
  <si>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</si>
  <si>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</si>
  <si>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</si>
  <si>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</si>
  <si>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</si>
  <si>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</si>
  <si>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</si>
  <si>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</si>
  <si>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</si>
  <si>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</si>
  <si>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</si>
  <si>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</si>
  <si>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</si>
  <si>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</si>
  <si>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</si>
  <si>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</si>
  <si>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</si>
  <si>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</si>
  <si>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</si>
  <si>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</si>
  <si>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</si>
  <si>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</si>
  <si>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</si>
  <si>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</si>
  <si>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</si>
  <si>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</si>
  <si>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</si>
  <si>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</si>
  <si>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</si>
  <si>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</si>
  <si>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</si>
  <si>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</si>
  <si>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</si>
  <si>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</si>
  <si>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</si>
  <si>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</si>
  <si>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</si>
  <si>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</si>
  <si>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</si>
  <si>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</si>
  <si>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</si>
  <si>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</si>
  <si>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</si>
  <si>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</si>
  <si>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</si>
  <si>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</si>
  <si>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</si>
  <si>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</si>
  <si>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</si>
  <si>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</si>
  <si>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</si>
  <si>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</si>
  <si>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</si>
  <si>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</si>
  <si>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</si>
  <si>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</si>
  <si>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</si>
  <si>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</si>
  <si>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</si>
  <si>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</si>
  <si>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</si>
  <si>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</si>
  <si>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</si>
  <si>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</si>
  <si>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</si>
  <si>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</si>
  <si>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</si>
  <si>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</si>
  <si>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</si>
  <si>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</si>
  <si>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</si>
  <si>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</si>
  <si>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</si>
  <si>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</si>
  <si>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</si>
  <si>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</si>
  <si>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</si>
  <si>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</si>
  <si>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</si>
  <si>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</si>
  <si>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</si>
  <si>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</si>
  <si>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</si>
  <si>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</si>
  <si>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</si>
  <si>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</si>
  <si>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</si>
  <si>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</si>
  <si>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</si>
  <si>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</si>
  <si>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</si>
  <si>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</si>
  <si>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</si>
  <si>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</si>
  <si>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</si>
  <si>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</si>
  <si>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</si>
  <si>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</si>
  <si>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</si>
  <si>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</si>
  <si>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</si>
  <si>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</si>
  <si>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</si>
  <si>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</si>
  <si>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</si>
  <si>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</si>
  <si>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</si>
  <si>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</si>
  <si>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</si>
  <si>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</si>
  <si>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</si>
  <si>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</si>
  <si>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</si>
  <si>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</si>
  <si>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</si>
  <si>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</si>
  <si>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</si>
  <si>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</si>
  <si>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</si>
  <si>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</si>
  <si>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</si>
  <si>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</si>
  <si>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</si>
  <si>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</si>
  <si>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</si>
  <si>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</si>
  <si>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</si>
  <si>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</si>
  <si>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</si>
  <si>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</si>
  <si>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</si>
  <si>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</si>
  <si>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</si>
  <si>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</si>
  <si>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</si>
  <si>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</si>
  <si>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</si>
  <si>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</si>
  <si>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</si>
  <si>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</si>
  <si>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</si>
  <si>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</si>
  <si>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</si>
  <si>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</si>
  <si>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</si>
  <si>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</si>
  <si>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</si>
  <si>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</si>
  <si>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</si>
  <si>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</si>
  <si>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</si>
  <si>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</si>
  <si>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</si>
  <si>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</si>
  <si>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</si>
  <si>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</si>
  <si>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</si>
  <si>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</si>
  <si>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</si>
  <si>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</si>
  <si>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</si>
  <si>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</si>
  <si>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</si>
  <si>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</si>
  <si>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</si>
  <si>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</si>
  <si>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</si>
  <si>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</si>
  <si>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</si>
  <si>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</si>
  <si>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</si>
  <si>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</si>
  <si>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</si>
  <si>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</si>
  <si>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</si>
  <si>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</si>
  <si>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</si>
  <si>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</si>
  <si>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</si>
  <si>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</si>
  <si>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</si>
  <si>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</si>
  <si>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</si>
  <si>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</si>
  <si>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</si>
  <si>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</si>
  <si>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</si>
  <si>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</si>
  <si>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</si>
  <si>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</si>
  <si>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</si>
  <si>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</si>
  <si>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</si>
  <si>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</si>
  <si>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</si>
  <si>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</si>
  <si>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</si>
  <si>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</si>
  <si>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</si>
  <si>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</si>
  <si>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</si>
  <si>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</si>
  <si>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</si>
  <si>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</si>
  <si>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</si>
  <si>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</si>
  <si>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</si>
  <si>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</si>
  <si>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</si>
  <si>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</si>
  <si>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</si>
  <si>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</si>
  <si>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</si>
  <si>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</si>
  <si>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</si>
  <si>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</si>
  <si>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</si>
  <si>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</si>
  <si>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</si>
  <si>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</si>
  <si>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</si>
  <si>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</si>
  <si>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</si>
  <si>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</si>
  <si>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</si>
  <si>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</si>
  <si>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</si>
  <si>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</si>
  <si>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</si>
  <si>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</si>
  <si>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</si>
  <si>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</si>
  <si>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</si>
  <si>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</si>
  <si>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</si>
  <si>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</si>
  <si>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</si>
  <si>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</si>
  <si>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</si>
  <si>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</si>
  <si>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</si>
  <si>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</si>
  <si>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</si>
  <si>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</si>
  <si>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</si>
  <si>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</si>
  <si>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</si>
  <si>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</si>
  <si>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</si>
  <si>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</si>
  <si>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</si>
  <si>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</si>
  <si>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</si>
  <si>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</si>
  <si>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</si>
  <si>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</si>
  <si>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</si>
  <si>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</si>
  <si>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</si>
  <si>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</si>
  <si>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</si>
  <si>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</si>
  <si>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</si>
  <si>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</si>
  <si>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</si>
  <si>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</si>
  <si>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</si>
  <si>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</si>
  <si>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</si>
  <si>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</si>
  <si>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</si>
  <si>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</si>
  <si>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</si>
  <si>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</si>
  <si>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</si>
  <si>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</si>
  <si>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</si>
  <si>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</si>
  <si>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</si>
  <si>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</si>
  <si>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</si>
  <si>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</si>
  <si>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</si>
  <si>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</si>
  <si>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</si>
  <si>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</si>
  <si>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</si>
  <si>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</si>
  <si>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</si>
  <si>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</si>
  <si>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</si>
  <si>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</si>
  <si>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</si>
  <si>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</si>
  <si>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</si>
  <si>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</si>
  <si>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</si>
  <si>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</si>
  <si>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</si>
  <si>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</si>
  <si>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</si>
  <si>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</si>
  <si>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</si>
  <si>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</si>
  <si>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</si>
  <si>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</si>
  <si>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</si>
  <si>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</si>
  <si>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</si>
  <si>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</si>
  <si>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</si>
  <si>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</si>
  <si>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</si>
  <si>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</si>
  <si>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</si>
  <si>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</si>
  <si>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</si>
  <si>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</si>
  <si>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</si>
  <si>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</si>
  <si>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</si>
  <si>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</si>
  <si>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</si>
  <si>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</si>
  <si>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</si>
  <si>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</si>
  <si>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</si>
  <si>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</si>
  <si>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</si>
  <si>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</si>
  <si>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</si>
  <si>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</si>
  <si>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</si>
  <si>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</si>
  <si>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</si>
  <si>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</si>
  <si>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</si>
  <si>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</si>
  <si>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</si>
  <si>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</si>
  <si>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</si>
  <si>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</si>
  <si>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</si>
  <si>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</si>
  <si>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</si>
  <si>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</si>
  <si>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</si>
  <si>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</si>
  <si>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</si>
  <si>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</si>
  <si>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</si>
  <si>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</si>
  <si>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</si>
  <si>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</si>
  <si>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</si>
  <si>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</si>
  <si>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</si>
  <si>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</si>
  <si>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</si>
  <si>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</si>
  <si>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</si>
  <si>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</si>
  <si>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</si>
  <si>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</si>
  <si>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</si>
  <si>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</si>
  <si>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</si>
  <si>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</si>
  <si>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</si>
  <si>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</si>
  <si>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</si>
  <si>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</si>
  <si>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</si>
  <si>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</si>
  <si>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</si>
  <si>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</si>
  <si>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</si>
  <si>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</si>
  <si>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</si>
  <si>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</si>
  <si>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</si>
  <si>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</si>
  <si>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</si>
  <si>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</si>
  <si>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</si>
  <si>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</si>
  <si>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</si>
  <si>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</si>
  <si>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</si>
  <si>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</si>
  <si>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</si>
  <si>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</si>
  <si>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</si>
  <si>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</si>
  <si>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</si>
  <si>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</si>
  <si>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</si>
  <si>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</si>
  <si>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</si>
  <si>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</si>
  <si>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</si>
  <si>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</si>
  <si>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</si>
  <si>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</si>
  <si>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</si>
  <si>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</si>
  <si>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</si>
  <si>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</si>
  <si>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</si>
  <si>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</si>
  <si>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</si>
  <si>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</si>
  <si>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</si>
  <si>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</si>
  <si>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</si>
  <si>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</si>
  <si>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</si>
  <si>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</si>
  <si>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</si>
  <si>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</si>
  <si>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</si>
  <si>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</si>
  <si>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</si>
  <si>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</si>
  <si>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</si>
  <si>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</si>
  <si>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</si>
  <si>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</si>
  <si>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</si>
  <si>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</si>
  <si>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</si>
  <si>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</si>
  <si>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</si>
  <si>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</si>
  <si>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</si>
  <si>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</si>
  <si>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</si>
  <si>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</si>
  <si>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</si>
  <si>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</si>
  <si>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</si>
  <si>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</si>
  <si>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</si>
  <si>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</si>
  <si>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</si>
  <si>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</si>
  <si>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</si>
  <si>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</si>
  <si>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</si>
  <si>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</si>
  <si>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</si>
  <si>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</si>
  <si>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</si>
  <si>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</si>
  <si>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</si>
  <si>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</si>
  <si>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</si>
  <si>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</si>
  <si>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</si>
  <si>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</si>
  <si>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</si>
  <si>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</si>
  <si>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</si>
  <si>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</si>
  <si>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</si>
  <si>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</si>
  <si>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</si>
  <si>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</si>
  <si>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</si>
  <si>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</si>
  <si>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</si>
  <si>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</si>
  <si>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</si>
  <si>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</si>
  <si>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</si>
  <si>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</si>
  <si>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</si>
  <si>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</si>
  <si>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</si>
  <si>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</si>
  <si>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</si>
  <si>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</si>
  <si>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</si>
  <si>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</si>
  <si>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</si>
  <si>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</si>
  <si>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</si>
  <si>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</si>
  <si>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</si>
  <si>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</si>
  <si>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</si>
  <si>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</si>
  <si>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</si>
  <si>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</si>
  <si>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</si>
  <si>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</si>
  <si>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</si>
  <si>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</si>
  <si>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</si>
  <si>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</si>
  <si>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</si>
  <si>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</si>
  <si>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</si>
  <si>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</si>
  <si>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</si>
  <si>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</si>
  <si>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</si>
  <si>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</si>
  <si>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</si>
  <si>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</si>
  <si>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</si>
  <si>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</si>
  <si>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</si>
  <si>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</si>
  <si>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</si>
  <si>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</si>
  <si>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</si>
  <si>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</si>
  <si>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</si>
  <si>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</si>
  <si>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</si>
  <si>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</si>
  <si>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</si>
  <si>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</si>
  <si>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</si>
  <si>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</si>
  <si>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</si>
  <si>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</si>
  <si>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</si>
  <si>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</si>
  <si>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</si>
  <si>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</si>
  <si>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</si>
  <si>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</si>
  <si>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</si>
  <si>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</si>
  <si>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</si>
  <si>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</si>
  <si>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</si>
  <si>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</si>
  <si>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</si>
  <si>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</si>
  <si>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</si>
  <si>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</si>
  <si>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</si>
  <si>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</si>
  <si>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</si>
  <si>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</si>
  <si>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</si>
  <si>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</si>
  <si>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</si>
  <si>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</si>
  <si>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</si>
  <si>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</si>
  <si>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</si>
  <si>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</si>
  <si>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</si>
  <si>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</si>
  <si>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</si>
  <si>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</si>
  <si>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</si>
  <si>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</si>
  <si>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</si>
  <si>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</si>
  <si>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</si>
  <si>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</si>
  <si>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</si>
  <si>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</si>
  <si>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</si>
  <si>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</si>
  <si>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</si>
  <si>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</si>
  <si>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</si>
  <si>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</si>
  <si>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</si>
  <si>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</si>
  <si>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</si>
  <si>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</si>
  <si>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</si>
  <si>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</si>
  <si>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</si>
  <si>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</si>
  <si>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</si>
  <si>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</si>
  <si>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</si>
  <si>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</si>
  <si>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</si>
  <si>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</si>
  <si>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</si>
  <si>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</si>
  <si>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</si>
  <si>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</si>
  <si>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</si>
  <si>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</si>
  <si>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</si>
  <si>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</si>
  <si>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</si>
  <si>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</si>
  <si>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</si>
  <si>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</si>
  <si>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</si>
  <si>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</si>
  <si>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</si>
  <si>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</si>
  <si>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</si>
  <si>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</si>
  <si>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</si>
  <si>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</si>
  <si>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</si>
  <si>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</si>
  <si>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</si>
  <si>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</si>
  <si>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</si>
  <si>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</si>
  <si>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</si>
  <si>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</si>
  <si>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</si>
  <si>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</si>
  <si>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</si>
  <si>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</si>
  <si>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</si>
  <si>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</si>
  <si>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</si>
  <si>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</si>
  <si>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</si>
  <si>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</si>
  <si>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</si>
  <si>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</si>
  <si>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</si>
  <si>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</si>
  <si>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</si>
  <si>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</si>
  <si>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</si>
  <si>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</si>
  <si>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</si>
  <si>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</si>
  <si>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</si>
  <si>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</si>
  <si>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</si>
  <si>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</si>
  <si>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</si>
  <si>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</si>
  <si>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</si>
  <si>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</si>
  <si>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</si>
  <si>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</si>
  <si>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</si>
  <si>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</si>
  <si>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</si>
  <si>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</si>
  <si>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</si>
  <si>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</si>
  <si>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</si>
  <si>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</si>
  <si>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</si>
  <si>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</si>
  <si>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</si>
  <si>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</si>
  <si>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</si>
  <si>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</si>
  <si>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</si>
  <si>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</si>
  <si>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</si>
  <si>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</si>
  <si>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</si>
  <si>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</si>
  <si>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</si>
  <si>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</si>
  <si>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</si>
  <si>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</si>
  <si>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</si>
  <si>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</si>
  <si>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</si>
  <si>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</si>
  <si>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</si>
  <si>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</si>
  <si>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</si>
  <si>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</si>
  <si>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</si>
  <si>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</si>
  <si>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</si>
  <si>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</si>
  <si>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</si>
  <si>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</si>
  <si>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</si>
  <si>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</si>
  <si>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</si>
  <si>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</si>
  <si>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</si>
  <si>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</si>
  <si>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</si>
  <si>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</si>
  <si>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</si>
  <si>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</si>
  <si>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</si>
  <si>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</si>
  <si>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</si>
  <si>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</si>
  <si>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</si>
  <si>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</si>
  <si>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</si>
  <si>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</si>
  <si>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</si>
  <si>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</si>
  <si>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</si>
  <si>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</si>
  <si>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</si>
  <si>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</si>
  <si>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</si>
  <si>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</si>
  <si>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</si>
  <si>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</si>
  <si>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</si>
  <si>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</si>
  <si>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</si>
  <si>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</si>
  <si>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</si>
  <si>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</si>
  <si>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</si>
  <si>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</si>
  <si>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</si>
  <si>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</si>
  <si>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</si>
  <si>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</si>
  <si>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</si>
  <si>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</si>
  <si>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</si>
  <si>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</si>
  <si>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</si>
  <si>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</si>
  <si>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</si>
  <si>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</si>
  <si>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</si>
  <si>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</si>
  <si>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</si>
  <si>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</si>
  <si>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</si>
  <si>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</si>
  <si>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</si>
  <si>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</si>
  <si>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</si>
  <si>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</si>
  <si>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</si>
  <si>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</si>
  <si>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</si>
  <si>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</si>
  <si>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</si>
  <si>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</si>
  <si>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</si>
  <si>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</si>
  <si>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</si>
  <si>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</si>
  <si>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</si>
  <si>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</si>
  <si>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</si>
  <si>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</si>
  <si>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</si>
  <si>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</si>
  <si>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</si>
  <si>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</si>
  <si>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</si>
  <si>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</si>
  <si>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</si>
  <si>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</si>
  <si>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</si>
  <si>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</si>
  <si>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</si>
  <si>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</si>
  <si>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</si>
  <si>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</si>
  <si>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</si>
  <si>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</si>
  <si>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</si>
  <si>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</si>
  <si>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</si>
  <si>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</si>
  <si>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</si>
  <si>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</si>
  <si>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</si>
  <si>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</si>
  <si>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</si>
  <si>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</si>
  <si>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</si>
  <si>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</si>
  <si>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</si>
  <si>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</si>
  <si>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</si>
  <si>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</si>
  <si>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</si>
  <si>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</si>
  <si>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</si>
  <si>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</si>
  <si>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</si>
  <si>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</si>
  <si>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</si>
  <si>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</si>
  <si>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</si>
  <si>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</si>
  <si>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</si>
  <si>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</si>
  <si>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</si>
  <si>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</si>
  <si>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</si>
  <si>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</si>
  <si>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</si>
  <si>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</si>
  <si>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</si>
  <si>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</si>
  <si>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</si>
  <si>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</si>
  <si>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</si>
  <si>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</si>
  <si>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</si>
  <si>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</si>
  <si>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</si>
  <si>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</si>
  <si>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</si>
  <si>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</si>
  <si>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</si>
  <si>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</si>
  <si>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</si>
  <si>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</si>
  <si>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</si>
  <si>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</si>
  <si>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</si>
  <si>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</si>
  <si>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</si>
  <si>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</si>
  <si>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</si>
  <si>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</si>
  <si>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</si>
  <si>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</si>
  <si>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</si>
  <si>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</si>
  <si>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</si>
  <si>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</si>
  <si>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</si>
  <si>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</si>
  <si>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</si>
  <si>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</si>
  <si>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</si>
  <si>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</si>
  <si>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</si>
  <si>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</si>
  <si>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</si>
  <si>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</si>
  <si>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</si>
  <si>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</si>
  <si>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</si>
  <si>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</si>
  <si>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</si>
  <si>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</si>
  <si>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</si>
  <si>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</si>
  <si>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</si>
  <si>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</si>
  <si>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</si>
  <si>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</si>
  <si>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</si>
  <si>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</si>
  <si>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</si>
  <si>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</si>
  <si>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</si>
  <si>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</si>
  <si>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</si>
  <si>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</si>
  <si>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</si>
  <si>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</si>
  <si>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</si>
  <si>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</si>
  <si>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</si>
  <si>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</si>
  <si>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</si>
  <si>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</si>
  <si>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</si>
  <si>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</si>
  <si>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</si>
  <si>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</si>
  <si>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</si>
  <si>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</si>
  <si>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</si>
  <si>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</si>
  <si>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</si>
  <si>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</si>
  <si>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</si>
  <si>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</si>
  <si>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</si>
  <si>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</si>
  <si>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</si>
  <si>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</si>
  <si>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</si>
  <si>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</si>
  <si>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</si>
  <si>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</si>
  <si>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</si>
  <si>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</si>
  <si>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</si>
  <si>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</si>
  <si>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</si>
  <si>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</si>
  <si>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</si>
  <si>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</si>
  <si>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</si>
  <si>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</si>
  <si>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</si>
  <si>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</si>
  <si>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</si>
  <si>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</si>
  <si>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</si>
  <si>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</si>
  <si>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</si>
  <si>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</si>
  <si>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</si>
  <si>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</si>
  <si>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</si>
  <si>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</si>
  <si>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</si>
  <si>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</si>
  <si>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</si>
  <si>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</si>
  <si>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</si>
  <si>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</si>
  <si>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</si>
  <si>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</si>
  <si>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</si>
  <si>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</si>
  <si>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</si>
  <si>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</si>
  <si>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</si>
  <si>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</si>
  <si>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</si>
  <si>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</si>
  <si>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</si>
  <si>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</si>
  <si>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</si>
  <si>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</si>
  <si>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</si>
  <si>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</si>
  <si>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</si>
  <si>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</si>
  <si>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</si>
  <si>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</si>
  <si>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</si>
  <si>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</si>
  <si>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</si>
  <si>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</si>
  <si>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</si>
  <si>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</si>
  <si>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</si>
  <si>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</si>
  <si>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</si>
  <si>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</si>
  <si>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</si>
  <si>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</si>
  <si>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</si>
  <si>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</si>
  <si>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</si>
  <si>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</si>
  <si>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</si>
  <si>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</si>
  <si>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</si>
  <si>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</si>
  <si>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</si>
  <si>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</si>
  <si>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</si>
  <si>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</si>
  <si>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</si>
  <si>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</si>
  <si>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</si>
  <si>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</si>
  <si>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</si>
  <si>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</si>
  <si>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</si>
  <si>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</si>
  <si>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</si>
  <si>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</si>
  <si>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</si>
  <si>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</si>
  <si>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</si>
  <si>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</si>
  <si>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</si>
  <si>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</si>
  <si>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</si>
  <si>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</si>
  <si>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</si>
  <si>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</si>
  <si>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</si>
  <si>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</si>
  <si>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</si>
  <si>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</si>
  <si>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</si>
  <si>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</si>
  <si>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</si>
  <si>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</si>
  <si>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</si>
  <si>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</si>
  <si>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</si>
  <si>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</si>
  <si>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</si>
  <si>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</si>
  <si>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</si>
  <si>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</si>
  <si>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</si>
  <si>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</si>
  <si>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</si>
  <si>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</si>
  <si>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</si>
  <si>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</si>
  <si>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</si>
  <si>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</si>
  <si>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</si>
  <si>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</si>
  <si>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</si>
  <si>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</si>
  <si>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</si>
  <si>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</si>
  <si>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</si>
  <si>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</si>
  <si>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</si>
  <si>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</si>
  <si>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</si>
  <si>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</si>
  <si>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</si>
  <si>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</si>
  <si>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</si>
  <si>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</si>
  <si>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</si>
  <si>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</si>
  <si>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</si>
  <si>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</si>
  <si>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</si>
  <si>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</si>
  <si>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</si>
  <si>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</si>
  <si>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</si>
  <si>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</si>
  <si>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</si>
  <si>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</si>
  <si>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</si>
  <si>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</si>
  <si>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</si>
  <si>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</si>
  <si>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</si>
  <si>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</si>
  <si>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</si>
  <si>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</si>
  <si>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</si>
  <si>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</si>
  <si>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</si>
  <si>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</si>
  <si>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</si>
  <si>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</si>
  <si>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</si>
  <si>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</si>
  <si>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</si>
  <si>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</si>
  <si>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</si>
  <si>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</si>
  <si>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</si>
  <si>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</si>
  <si>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</si>
  <si>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</si>
  <si>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</si>
  <si>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</si>
  <si>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</si>
  <si>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</si>
  <si>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</si>
  <si>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</si>
  <si>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</si>
  <si>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</si>
  <si>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</si>
  <si>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</si>
  <si>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</si>
  <si>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</si>
  <si>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</si>
  <si>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</si>
  <si>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</si>
  <si>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</si>
  <si>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</si>
  <si>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</si>
  <si>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</si>
  <si>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</si>
  <si>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</si>
  <si>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</si>
  <si>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</si>
  <si>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</si>
  <si>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</si>
  <si>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</si>
  <si>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</si>
  <si>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</si>
  <si>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</si>
  <si>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</si>
  <si>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</si>
  <si>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</si>
  <si>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</si>
  <si>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</si>
  <si>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</si>
  <si>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</si>
  <si>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</si>
  <si>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</si>
  <si>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</si>
  <si>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</si>
  <si>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</si>
  <si>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</si>
  <si>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</si>
  <si>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</si>
  <si>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</si>
  <si>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</si>
  <si>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</si>
  <si>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</si>
  <si>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</si>
  <si>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</si>
  <si>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</si>
  <si>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</si>
  <si>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</si>
  <si>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</si>
  <si>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</si>
  <si>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</si>
  <si>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</si>
  <si>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</si>
  <si>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</si>
  <si>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</si>
  <si>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</si>
  <si>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</si>
  <si>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</si>
  <si>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</si>
  <si>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</si>
  <si>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</si>
  <si>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</si>
  <si>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</si>
  <si>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</si>
  <si>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</si>
  <si>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</si>
  <si>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</si>
  <si>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</si>
  <si>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</si>
  <si>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</si>
  <si>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</si>
  <si>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</si>
  <si>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</si>
  <si>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</si>
  <si>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</si>
  <si>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</si>
  <si>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</si>
  <si>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</si>
  <si>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</si>
  <si>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</si>
  <si>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</si>
  <si>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</si>
  <si>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</si>
  <si>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</si>
  <si>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</si>
  <si>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</si>
  <si>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</si>
  <si>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</si>
  <si>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</si>
  <si>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</si>
  <si>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</si>
  <si>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</si>
  <si>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</si>
  <si>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</si>
  <si>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</si>
  <si>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</si>
  <si>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</si>
  <si>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</si>
  <si>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</si>
  <si>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</si>
  <si>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</si>
  <si>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</si>
  <si>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</si>
  <si>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</si>
  <si>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</si>
  <si>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</si>
  <si>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</si>
  <si>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</si>
  <si>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</si>
  <si>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</si>
  <si>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</si>
  <si>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</si>
  <si>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</si>
  <si>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</si>
  <si>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</si>
  <si>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</si>
  <si>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</si>
  <si>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</si>
  <si>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</si>
  <si>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</si>
  <si>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</si>
  <si>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</si>
  <si>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</si>
  <si>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</si>
  <si>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</si>
  <si>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</si>
  <si>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</si>
  <si>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</si>
  <si>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</si>
  <si>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</si>
  <si>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</si>
  <si>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</si>
  <si>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</si>
  <si>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</si>
  <si>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</si>
  <si>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</si>
  <si>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</si>
  <si>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</si>
  <si>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</si>
  <si>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</si>
  <si>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</si>
  <si>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</si>
  <si>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</si>
  <si>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</si>
  <si>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</si>
  <si>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</si>
  <si>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</si>
  <si>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</si>
  <si>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</si>
  <si>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</si>
  <si>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</si>
  <si>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</si>
  <si>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</si>
  <si>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</si>
  <si>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</si>
  <si>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</si>
  <si>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</si>
  <si>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</si>
  <si>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</si>
  <si>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</si>
  <si>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</si>
  <si>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</si>
  <si>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</si>
  <si>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</si>
  <si>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</si>
  <si>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</si>
  <si>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</si>
  <si>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</si>
  <si>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</si>
  <si>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</si>
  <si>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</si>
  <si>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</si>
  <si>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</si>
  <si>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</si>
  <si>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</si>
  <si>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</si>
  <si>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</si>
  <si>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</si>
  <si>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</si>
  <si>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</si>
  <si>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</si>
  <si>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</si>
  <si>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</si>
  <si>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</si>
  <si>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</si>
  <si>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</si>
  <si>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</si>
  <si>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</si>
  <si>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</si>
  <si>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</si>
  <si>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</si>
  <si>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</si>
  <si>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</si>
  <si>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</si>
  <si>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</si>
  <si>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</si>
  <si>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</si>
  <si>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</si>
  <si>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</si>
  <si>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</si>
  <si>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</si>
  <si>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</si>
  <si>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</si>
  <si>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</si>
  <si>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</si>
  <si>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</si>
  <si>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</si>
  <si>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</si>
  <si>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</si>
  <si>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</si>
  <si>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</si>
  <si>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</si>
  <si>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</si>
  <si>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</si>
  <si>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</si>
  <si>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</si>
  <si>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</si>
  <si>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</si>
  <si>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</si>
  <si>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</si>
  <si>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</si>
  <si>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</si>
  <si>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</si>
  <si>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</si>
  <si>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</si>
  <si>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</si>
  <si>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</si>
  <si>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</si>
  <si>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</si>
  <si>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</si>
  <si>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</si>
  <si>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</si>
  <si>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</si>
  <si>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</si>
  <si>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</si>
  <si>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</si>
  <si>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</si>
  <si>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</si>
  <si>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</si>
  <si>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</si>
  <si>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</si>
  <si>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</si>
  <si>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</si>
  <si>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</si>
  <si>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</si>
  <si>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</si>
  <si>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</si>
  <si>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</si>
  <si>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</si>
  <si>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</si>
  <si>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</si>
  <si>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</si>
  <si>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</si>
  <si>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</si>
  <si>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</si>
  <si>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</si>
  <si>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</si>
  <si>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</si>
  <si>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</si>
  <si>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</si>
  <si>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</si>
  <si>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</si>
  <si>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</si>
  <si>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</si>
  <si>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</si>
  <si>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</si>
  <si>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</si>
  <si>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</si>
  <si>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</si>
  <si>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</si>
  <si>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</si>
  <si>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</si>
  <si>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</si>
  <si>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</si>
  <si>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</si>
  <si>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</si>
  <si>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</si>
  <si>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</si>
  <si>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</si>
  <si>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</si>
  <si>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</si>
  <si>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</si>
  <si>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</si>
  <si>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</si>
  <si>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</si>
  <si>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</si>
  <si>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</si>
  <si>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</si>
  <si>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</si>
  <si>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</si>
  <si>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</si>
  <si>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</si>
  <si>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</si>
  <si>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</si>
  <si>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</si>
  <si>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</si>
  <si>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</si>
  <si>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</si>
  <si>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</si>
  <si>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</si>
  <si>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</si>
  <si>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</si>
  <si>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</si>
  <si>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</si>
  <si>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</si>
  <si>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</si>
  <si>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</si>
  <si>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</si>
  <si>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</si>
  <si>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</si>
  <si>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</si>
  <si>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</si>
  <si>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</si>
  <si>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</si>
  <si>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</si>
  <si>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</si>
  <si>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</si>
  <si>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</si>
  <si>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</si>
  <si>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</si>
  <si>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</si>
  <si>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</si>
  <si>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</si>
  <si>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</si>
  <si>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</si>
  <si>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</si>
  <si>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</si>
  <si>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</si>
  <si>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</si>
  <si>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</si>
  <si>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</si>
  <si>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</si>
  <si>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</si>
  <si>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</si>
  <si>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</si>
  <si>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</si>
  <si>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</si>
  <si>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</si>
  <si>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</si>
  <si>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</si>
  <si>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</si>
  <si>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</si>
  <si>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</si>
  <si>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</si>
  <si>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</si>
  <si>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</si>
  <si>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</si>
  <si>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</si>
  <si>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</si>
  <si>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</si>
  <si>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</si>
  <si>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</si>
  <si>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</si>
  <si>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</si>
  <si>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</si>
  <si>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</si>
  <si>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</si>
  <si>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</si>
  <si>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</si>
  <si>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</si>
  <si>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</si>
  <si>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</si>
  <si>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</si>
  <si>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</si>
  <si>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</si>
  <si>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</si>
  <si>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</si>
  <si>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</si>
  <si>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</si>
  <si>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</si>
  <si>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</si>
  <si>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</si>
  <si>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</si>
  <si>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</si>
  <si>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</si>
  <si>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</si>
  <si>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</si>
  <si>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</si>
  <si>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</si>
  <si>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</si>
  <si>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</si>
  <si>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</si>
  <si>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</si>
  <si>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</si>
  <si>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</si>
  <si>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</si>
  <si>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</si>
  <si>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</si>
  <si>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</si>
  <si>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</si>
  <si>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</si>
  <si>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</si>
  <si>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</si>
  <si>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</si>
  <si>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</si>
  <si>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</si>
  <si>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</si>
  <si>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</si>
  <si>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</si>
  <si>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</si>
  <si>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</si>
  <si>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</si>
  <si>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</si>
  <si>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</si>
  <si>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</si>
  <si>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</si>
  <si>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</si>
  <si>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</si>
  <si>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</si>
  <si>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</si>
  <si>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</si>
  <si>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</si>
  <si>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</si>
  <si>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</si>
  <si>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</si>
  <si>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</si>
  <si>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</si>
  <si>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</si>
  <si>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</si>
  <si>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</si>
  <si>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</si>
  <si>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</si>
  <si>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</si>
  <si>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</si>
  <si>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</si>
  <si>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</si>
  <si>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</si>
  <si>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</si>
  <si>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</si>
  <si>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</si>
  <si>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</si>
  <si>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</si>
  <si>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</si>
  <si>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</si>
  <si>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</si>
  <si>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</si>
  <si>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</si>
  <si>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</si>
  <si>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</si>
  <si>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</si>
  <si>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</si>
  <si>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</si>
  <si>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</si>
  <si>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</si>
  <si>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</si>
  <si>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</si>
  <si>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</si>
  <si>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</si>
  <si>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</si>
  <si>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</si>
  <si>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</si>
  <si>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</si>
  <si>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</si>
  <si>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</si>
  <si>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</si>
  <si>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</si>
  <si>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</si>
  <si>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</si>
  <si>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</si>
  <si>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</si>
  <si>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</si>
  <si>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</si>
  <si>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</si>
  <si>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</si>
  <si>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</si>
  <si>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</si>
  <si>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</si>
  <si>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</si>
  <si>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</si>
  <si>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</si>
  <si>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</si>
  <si>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</si>
  <si>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</si>
  <si>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</si>
  <si>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</si>
  <si>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</si>
  <si>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</si>
  <si>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</si>
  <si>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</si>
  <si>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</si>
  <si>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</si>
  <si>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</si>
  <si>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</si>
  <si>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</si>
  <si>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</si>
  <si>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</si>
  <si>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</si>
  <si>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</si>
  <si>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</si>
  <si>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</si>
  <si>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</si>
  <si>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</si>
  <si>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</si>
  <si>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</si>
  <si>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</si>
  <si>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</si>
  <si>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</si>
  <si>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</si>
  <si>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</si>
  <si>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</si>
  <si>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</si>
  <si>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</si>
  <si>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</si>
  <si>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</si>
  <si>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</si>
  <si>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</si>
  <si>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</si>
  <si>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</si>
  <si>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</si>
  <si>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</si>
  <si>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</si>
  <si>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</si>
  <si>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</si>
  <si>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</si>
  <si>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</si>
  <si>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</si>
  <si>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</si>
  <si>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</si>
  <si>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</si>
  <si>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</si>
  <si>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</si>
  <si>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</si>
  <si>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</si>
  <si>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</si>
  <si>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</si>
  <si>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</si>
  <si>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</si>
  <si>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</si>
  <si>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</si>
  <si>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</si>
  <si>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</si>
  <si>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</si>
  <si>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</si>
  <si>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</si>
  <si>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</si>
  <si>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</si>
  <si>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</si>
  <si>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</si>
  <si>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</si>
  <si>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</si>
  <si>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</si>
  <si>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</si>
  <si>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</si>
  <si>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</si>
  <si>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</si>
  <si>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</si>
  <si>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</si>
  <si>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</si>
  <si>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</si>
  <si>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</si>
  <si>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</si>
  <si>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</si>
  <si>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</si>
  <si>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</si>
  <si>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</si>
  <si>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</si>
  <si>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</si>
  <si>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</si>
  <si>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</si>
  <si>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</si>
  <si>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</si>
  <si>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</si>
  <si>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</si>
  <si>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</si>
  <si>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</si>
  <si>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</si>
  <si>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</si>
  <si>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</si>
  <si>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</si>
  <si>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</si>
  <si>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</si>
  <si>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</si>
  <si>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</si>
  <si>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</si>
  <si>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</si>
  <si>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</si>
  <si>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</si>
  <si>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</si>
  <si>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</si>
  <si>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</si>
  <si>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</si>
  <si>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</si>
  <si>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</si>
  <si>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</si>
  <si>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</si>
  <si>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</si>
  <si>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</si>
  <si>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</si>
  <si>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</si>
  <si>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</si>
  <si>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</si>
  <si>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</si>
  <si>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</si>
  <si>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</si>
  <si>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</si>
  <si>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</si>
  <si>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</si>
  <si>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</si>
  <si>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</si>
  <si>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</si>
  <si>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</si>
  <si>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</si>
  <si>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</si>
  <si>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</si>
  <si>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</si>
  <si>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</si>
  <si>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</si>
  <si>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</si>
  <si>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</si>
  <si>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</si>
  <si>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</si>
  <si>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</si>
  <si>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</si>
  <si>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</si>
  <si>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</si>
  <si>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</si>
  <si>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</si>
  <si>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</si>
  <si>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</si>
  <si>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</si>
  <si>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</si>
  <si>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</si>
  <si>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</si>
  <si>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</si>
  <si>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</si>
  <si>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</si>
  <si>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</si>
  <si>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</si>
  <si>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</si>
  <si>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</si>
  <si>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</si>
  <si>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</si>
  <si>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</si>
  <si>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</si>
  <si>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</si>
  <si>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</si>
  <si>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</si>
  <si>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</si>
  <si>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</si>
  <si>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</si>
  <si>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</si>
  <si>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</si>
  <si>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</si>
  <si>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</si>
  <si>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</si>
  <si>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</si>
  <si>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</si>
  <si>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</si>
  <si>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</si>
  <si>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</si>
  <si>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</si>
  <si>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</si>
  <si>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</si>
  <si>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</si>
  <si>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</si>
  <si>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</si>
  <si>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</si>
  <si>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</si>
  <si>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</si>
  <si>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</si>
  <si>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</si>
  <si>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</si>
  <si>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</si>
  <si>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</si>
  <si>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</si>
  <si>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</si>
  <si>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</si>
  <si>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</si>
  <si>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</si>
  <si>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</si>
  <si>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</si>
  <si>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</si>
  <si>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</si>
  <si>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</si>
  <si>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</si>
  <si>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</si>
  <si>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</si>
  <si>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</si>
  <si>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</si>
  <si>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</si>
  <si>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</si>
  <si>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</si>
  <si>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</si>
  <si>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</si>
  <si>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</si>
  <si>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</si>
  <si>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</si>
  <si>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</si>
  <si>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</si>
  <si>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</si>
  <si>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</si>
  <si>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</si>
  <si>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</si>
  <si>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</si>
  <si>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</si>
  <si>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</si>
  <si>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</si>
  <si>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</si>
  <si>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</si>
  <si>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</si>
  <si>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</si>
  <si>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</si>
  <si>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</si>
  <si>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</si>
  <si>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</si>
  <si>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</si>
  <si>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</si>
  <si>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</si>
  <si>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</si>
  <si>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</si>
  <si>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</si>
  <si>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</si>
  <si>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</si>
  <si>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</si>
  <si>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</si>
  <si>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</si>
  <si>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</si>
  <si>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</si>
  <si>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</si>
  <si>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</si>
  <si>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</si>
  <si>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</si>
  <si>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</si>
  <si>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</si>
  <si>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</si>
  <si>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</si>
  <si>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</si>
  <si>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</si>
  <si>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</si>
  <si>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</si>
  <si>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</si>
  <si>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</si>
  <si>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</si>
  <si>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</si>
  <si>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</si>
  <si>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</si>
  <si>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</si>
  <si>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</si>
  <si>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</si>
  <si>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</si>
  <si>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</si>
  <si>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</si>
  <si>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</si>
  <si>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</si>
  <si>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</si>
  <si>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</si>
  <si>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</si>
  <si>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</si>
  <si>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</si>
  <si>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</si>
  <si>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</si>
  <si>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</si>
  <si>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</si>
  <si>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</si>
  <si>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</si>
  <si>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</si>
  <si>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</si>
  <si>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</si>
  <si>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</si>
  <si>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</si>
  <si>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</si>
  <si>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</si>
  <si>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</si>
  <si>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</si>
  <si>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</si>
  <si>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</si>
  <si>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</si>
  <si>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</si>
  <si>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</si>
  <si>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</si>
  <si>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</si>
  <si>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</si>
  <si>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</si>
  <si>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</si>
  <si>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</si>
  <si>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</si>
  <si>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</si>
  <si>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</si>
  <si>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</si>
  <si>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</si>
  <si>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</si>
  <si>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</si>
  <si>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</si>
  <si>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</si>
  <si>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</si>
  <si>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</si>
  <si>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</si>
  <si>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</si>
  <si>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</si>
  <si>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</si>
  <si>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</si>
  <si>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</si>
  <si>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</si>
  <si>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</si>
  <si>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</si>
  <si>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</si>
  <si>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</si>
  <si>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</si>
  <si>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</si>
  <si>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</si>
  <si>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</si>
  <si>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</si>
  <si>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</si>
  <si>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</si>
  <si>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</si>
  <si>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</si>
  <si>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</si>
  <si>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</si>
  <si>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</si>
  <si>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</si>
  <si>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</si>
  <si>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</si>
  <si>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</si>
  <si>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</si>
  <si>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</si>
  <si>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</si>
  <si>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</si>
  <si>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</si>
  <si>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</si>
  <si>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</si>
  <si>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</si>
  <si>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</si>
  <si>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</si>
  <si>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</si>
  <si>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</si>
  <si>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</si>
  <si>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</si>
  <si>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</si>
  <si>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</si>
  <si>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</si>
  <si>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</si>
  <si>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</si>
  <si>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</si>
  <si>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</si>
  <si>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</si>
  <si>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</si>
  <si>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</si>
  <si>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</si>
  <si>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</si>
  <si>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</si>
  <si>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</si>
  <si>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</si>
  <si>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</si>
  <si>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</si>
  <si>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</si>
  <si>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</si>
  <si>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</si>
  <si>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</si>
  <si>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</si>
  <si>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</si>
  <si>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</si>
  <si>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</si>
  <si>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</si>
  <si>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</si>
  <si>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</si>
  <si>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</si>
  <si>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</si>
  <si>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</si>
  <si>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</si>
  <si>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</si>
  <si>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</si>
  <si>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</si>
  <si>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</si>
  <si>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</si>
  <si>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</si>
  <si>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</si>
  <si>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</si>
  <si>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</si>
  <si>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</si>
  <si>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</si>
  <si>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</si>
  <si>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</si>
  <si>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</si>
  <si>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</si>
  <si>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</si>
  <si>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</si>
  <si>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</si>
  <si>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</si>
  <si>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</si>
  <si>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</si>
  <si>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</si>
  <si>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</si>
  <si>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</si>
  <si>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</si>
  <si>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</si>
  <si>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</si>
  <si>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</si>
  <si>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</si>
  <si>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</si>
  <si>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</si>
  <si>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</si>
  <si>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</si>
  <si>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</si>
  <si>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</si>
  <si>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</si>
  <si>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</si>
  <si>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</si>
  <si>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</si>
  <si>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</si>
  <si>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</si>
  <si>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</si>
  <si>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</si>
  <si>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</si>
  <si>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</si>
  <si>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</si>
  <si>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</si>
  <si>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</si>
  <si>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</si>
  <si>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</si>
  <si>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</si>
  <si>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</si>
  <si>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</si>
  <si>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</si>
  <si>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</si>
  <si>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</si>
  <si>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</si>
  <si>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</si>
  <si>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</si>
  <si>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</si>
  <si>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</si>
  <si>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</si>
  <si>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</si>
  <si>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</si>
  <si>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</si>
  <si>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</si>
  <si>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</si>
  <si>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</si>
  <si>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</si>
  <si>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</si>
  <si>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</si>
  <si>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</si>
  <si>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</si>
  <si>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</si>
  <si>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</si>
  <si>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</si>
  <si>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</si>
  <si>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</si>
  <si>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</si>
  <si>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</si>
  <si>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</si>
  <si>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</si>
  <si>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</si>
  <si>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</si>
  <si>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</si>
  <si>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</si>
  <si>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</si>
  <si>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</si>
  <si>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</si>
  <si>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</si>
  <si>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</si>
  <si>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</si>
  <si>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</si>
  <si>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</si>
  <si>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</si>
  <si>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</si>
  <si>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</si>
  <si>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</si>
  <si>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</si>
  <si>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</si>
  <si>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</si>
  <si>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</si>
  <si>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</si>
  <si>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</si>
  <si>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</si>
  <si>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</si>
  <si>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</si>
  <si>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</si>
  <si>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</si>
  <si>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</si>
  <si>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</si>
  <si>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</si>
  <si>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</si>
  <si>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</si>
  <si>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</si>
  <si>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</si>
  <si>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</si>
  <si>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</si>
  <si>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</si>
  <si>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</si>
  <si>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</si>
  <si>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</si>
  <si>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</si>
  <si>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</si>
  <si>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</si>
  <si>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</si>
  <si>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</si>
  <si>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</si>
  <si>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</si>
  <si>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</si>
  <si>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</si>
  <si>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</si>
  <si>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</si>
  <si>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</si>
  <si>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</si>
  <si>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</si>
  <si>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</si>
  <si>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</si>
  <si>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</si>
  <si>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</si>
  <si>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</si>
  <si>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</si>
  <si>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</si>
  <si>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</si>
  <si>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</si>
  <si>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</si>
  <si>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</si>
  <si>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</si>
  <si>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</si>
  <si>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</si>
  <si>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</si>
  <si>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</si>
  <si>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</si>
  <si>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</si>
  <si>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</si>
  <si>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</si>
  <si>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</si>
  <si>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</si>
  <si>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</si>
  <si>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</si>
  <si>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</si>
  <si>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</si>
  <si>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</si>
  <si>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</si>
  <si>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</si>
  <si>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</si>
  <si>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</si>
  <si>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</si>
  <si>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</si>
  <si>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</si>
  <si>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</si>
  <si>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</si>
  <si>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</si>
  <si>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</si>
  <si>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</si>
  <si>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</si>
  <si>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</si>
  <si>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</si>
  <si>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</si>
  <si>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</si>
  <si>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</si>
  <si>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</si>
  <si>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</si>
  <si>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</si>
  <si>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</si>
  <si>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</si>
  <si>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</si>
  <si>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</si>
  <si>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</si>
  <si>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</si>
  <si>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</si>
  <si>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</si>
  <si>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</si>
  <si>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</si>
  <si>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</si>
  <si>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</si>
  <si>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</si>
  <si>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</si>
  <si>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</si>
  <si>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</si>
  <si>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</si>
  <si>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</si>
  <si>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</si>
  <si>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</si>
  <si>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</si>
  <si>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</si>
  <si>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</si>
  <si>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</si>
  <si>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</si>
  <si>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</si>
  <si>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</si>
  <si>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</si>
  <si>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</si>
  <si>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</si>
  <si>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</si>
  <si>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</si>
  <si>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</si>
  <si>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</si>
  <si>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</si>
  <si>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</si>
  <si>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</si>
  <si>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</si>
  <si>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</si>
  <si>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</si>
  <si>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</si>
  <si>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</si>
  <si>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</si>
  <si>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</si>
  <si>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</si>
  <si>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</si>
  <si>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</si>
  <si>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</si>
  <si>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</si>
  <si>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</si>
  <si>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</si>
  <si>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</si>
  <si>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</si>
  <si>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</si>
  <si>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</si>
  <si>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</si>
  <si>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</si>
  <si>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</si>
  <si>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</si>
  <si>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</si>
  <si>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</si>
  <si>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</si>
  <si>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</si>
  <si>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</si>
  <si>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</si>
  <si>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</si>
  <si>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</si>
  <si>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</si>
  <si>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</si>
  <si>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</si>
  <si>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</si>
  <si>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</si>
  <si>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</si>
  <si>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</si>
  <si>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</si>
  <si>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</si>
  <si>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</si>
  <si>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</si>
  <si>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</si>
  <si>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</si>
  <si>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</si>
  <si>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</si>
  <si>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</si>
  <si>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</si>
  <si>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</si>
  <si>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</si>
  <si>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</si>
  <si>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</si>
  <si>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</si>
  <si>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</si>
  <si>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</si>
  <si>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</si>
  <si>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</si>
  <si>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</si>
  <si>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</si>
  <si>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</si>
  <si>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</si>
  <si>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</si>
  <si>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</si>
  <si>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</si>
  <si>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</si>
  <si>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</si>
  <si>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</si>
  <si>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</si>
  <si>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</si>
  <si>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</si>
  <si>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</si>
  <si>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</si>
  <si>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</si>
  <si>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</si>
  <si>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</si>
  <si>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</si>
  <si>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</si>
  <si>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</si>
  <si>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</si>
  <si>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</si>
  <si>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</si>
  <si>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</si>
  <si>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</si>
  <si>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</si>
  <si>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</si>
  <si>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</si>
  <si>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</si>
  <si>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</si>
  <si>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</si>
  <si>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</si>
  <si>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</si>
  <si>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</si>
  <si>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</si>
  <si>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</si>
  <si>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</si>
  <si>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</si>
  <si>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</si>
  <si>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</si>
  <si>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</si>
  <si>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</si>
  <si>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</si>
  <si>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</si>
  <si>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</si>
  <si>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</si>
  <si>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</si>
  <si>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</si>
  <si>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</si>
  <si>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</si>
  <si>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</si>
  <si>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</si>
  <si>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</si>
  <si>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</si>
  <si>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</si>
  <si>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</si>
  <si>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</si>
  <si>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</si>
  <si>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</si>
  <si>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</si>
  <si>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</si>
  <si>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</si>
  <si>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</si>
  <si>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</si>
  <si>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</si>
  <si>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</si>
  <si>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</si>
  <si>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</si>
  <si>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</si>
  <si>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</si>
  <si>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</si>
  <si>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</si>
  <si>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</si>
  <si>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</si>
  <si>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</si>
  <si>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</si>
  <si>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</si>
  <si>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</si>
  <si>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</si>
  <si>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</si>
  <si>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</si>
  <si>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</si>
  <si>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</si>
  <si>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</si>
  <si>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</si>
  <si>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</si>
  <si>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</si>
  <si>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</si>
  <si>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</si>
  <si>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</si>
  <si>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</si>
  <si>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</si>
  <si>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</si>
  <si>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</si>
  <si>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</si>
  <si>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</si>
  <si>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</si>
  <si>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</si>
  <si>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</si>
  <si>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</si>
  <si>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</si>
  <si>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</si>
  <si>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</si>
  <si>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</si>
  <si>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</si>
  <si>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</si>
  <si>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</si>
  <si>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</si>
  <si>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</si>
  <si>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</si>
  <si>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</si>
  <si>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</si>
  <si>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</si>
  <si>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</si>
  <si>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</si>
  <si>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</si>
  <si>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</si>
  <si>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</si>
  <si>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</si>
  <si>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</si>
  <si>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</si>
  <si>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</si>
  <si>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</si>
  <si>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</si>
  <si>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</si>
  <si>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</si>
  <si>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</si>
  <si>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</si>
  <si>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</si>
  <si>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</si>
  <si>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</si>
  <si>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</si>
  <si>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</si>
  <si>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</si>
  <si>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</si>
  <si>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</si>
  <si>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</si>
  <si>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</si>
  <si>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</si>
  <si>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</si>
  <si>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</si>
  <si>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</si>
  <si>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</si>
  <si>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</si>
  <si>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</si>
  <si>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</si>
  <si>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</si>
  <si>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</si>
  <si>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</si>
  <si>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</si>
  <si>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</si>
  <si>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</si>
  <si>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</si>
  <si>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</si>
  <si>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</si>
  <si>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</si>
  <si>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</si>
  <si>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</si>
  <si>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</si>
  <si>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</si>
  <si>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</si>
  <si>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</si>
  <si>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</si>
  <si>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</si>
  <si>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</si>
  <si>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</si>
  <si>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</si>
  <si>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</si>
  <si>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</si>
  <si>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</si>
  <si>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</si>
  <si>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</si>
  <si>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</si>
  <si>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</si>
  <si>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</si>
  <si>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</si>
  <si>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</si>
  <si>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</si>
  <si>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</si>
  <si>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</si>
  <si>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</si>
  <si>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</si>
  <si>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</si>
  <si>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</si>
  <si>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</si>
  <si>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</si>
  <si>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</si>
  <si>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</si>
  <si>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</si>
  <si>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</si>
  <si>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</si>
  <si>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</si>
  <si>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</si>
  <si>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</si>
  <si>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</si>
  <si>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</si>
  <si>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</si>
  <si>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</si>
  <si>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</si>
  <si>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</si>
  <si>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</si>
  <si>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</si>
  <si>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</si>
  <si>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</si>
  <si>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</si>
  <si>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</si>
  <si>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</si>
  <si>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</si>
  <si>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</si>
  <si>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</si>
  <si>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</si>
  <si>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</si>
  <si>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</si>
  <si>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</si>
  <si>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</si>
  <si>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</si>
  <si>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</si>
  <si>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</si>
  <si>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</si>
  <si>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</si>
  <si>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</si>
  <si>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</si>
  <si>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</si>
  <si>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</si>
  <si>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</si>
  <si>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</si>
  <si>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</si>
  <si>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</si>
  <si>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</si>
  <si>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</si>
  <si>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</si>
  <si>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</si>
  <si>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</si>
  <si>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</si>
  <si>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</si>
  <si>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</si>
  <si>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</si>
  <si>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</si>
  <si>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</si>
  <si>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</si>
  <si>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</si>
  <si>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</si>
  <si>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</si>
  <si>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</si>
  <si>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</si>
  <si>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</si>
  <si>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</si>
  <si>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</si>
  <si>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</si>
  <si>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</si>
  <si>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</si>
  <si>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</si>
  <si>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</si>
  <si>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</si>
  <si>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</si>
  <si>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</si>
  <si>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</si>
  <si>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</si>
  <si>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</si>
  <si>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</si>
  <si>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</si>
  <si>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</si>
  <si>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</si>
  <si>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</si>
  <si>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</si>
  <si>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</si>
  <si>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</si>
  <si>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</si>
  <si>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</si>
  <si>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</si>
  <si>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</si>
  <si>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</si>
  <si>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</si>
  <si>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</si>
  <si>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</si>
  <si>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</si>
  <si>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</si>
  <si>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</si>
  <si>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</si>
  <si>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</si>
  <si>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</si>
  <si>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</si>
  <si>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</si>
  <si>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</si>
  <si>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</si>
  <si>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</si>
  <si>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</si>
  <si>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</si>
  <si>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</si>
  <si>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</si>
  <si>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</si>
  <si>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</si>
  <si>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</si>
  <si>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</si>
  <si>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</si>
  <si>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</si>
  <si>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</si>
  <si>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</si>
  <si>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</si>
  <si>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</si>
  <si>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</si>
  <si>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</si>
  <si>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</si>
  <si>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</si>
  <si>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</si>
  <si>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</si>
  <si>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</si>
  <si>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</si>
  <si>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</si>
  <si>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</si>
  <si>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</si>
  <si>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</si>
  <si>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</si>
  <si>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</si>
  <si>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</si>
  <si>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</si>
  <si>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</si>
  <si>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</si>
  <si>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</si>
  <si>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</si>
  <si>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</si>
  <si>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</si>
  <si>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</si>
  <si>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</si>
  <si>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</si>
  <si>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</si>
  <si>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</si>
  <si>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</si>
  <si>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</si>
  <si>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</si>
  <si>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</si>
  <si>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</si>
  <si>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</si>
  <si>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</si>
  <si>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</si>
  <si>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</si>
  <si>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</si>
  <si>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</si>
  <si>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</si>
  <si>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</si>
  <si>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</si>
  <si>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</si>
  <si>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</si>
  <si>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</si>
  <si>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</si>
  <si>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</si>
  <si>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</si>
  <si>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</si>
  <si>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</si>
  <si>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</si>
  <si>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</si>
  <si>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</si>
  <si>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</si>
  <si>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</si>
  <si>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</si>
  <si>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</si>
  <si>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</si>
  <si>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</si>
  <si>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</si>
  <si>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</si>
  <si>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</si>
  <si>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</si>
  <si>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</si>
  <si>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</si>
  <si>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</si>
  <si>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</si>
  <si>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</si>
  <si>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</si>
  <si>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</si>
  <si>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</si>
  <si>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</si>
  <si>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</si>
  <si>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</si>
  <si>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</si>
  <si>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</si>
  <si>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</si>
  <si>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</si>
  <si>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</si>
  <si>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</si>
  <si>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</si>
  <si>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</si>
  <si>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</si>
  <si>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</si>
  <si>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</si>
  <si>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</si>
  <si>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</si>
  <si>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</si>
  <si>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</si>
  <si>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</si>
  <si>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</si>
  <si>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</si>
  <si>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</si>
  <si>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</si>
  <si>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</si>
  <si>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</si>
  <si>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</si>
  <si>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</si>
  <si>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</si>
  <si>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</si>
  <si>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</si>
  <si>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</si>
  <si>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</si>
  <si>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</si>
  <si>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</si>
  <si>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</si>
  <si>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</si>
  <si>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</si>
  <si>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</si>
  <si>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</si>
  <si>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</si>
  <si>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</si>
  <si>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</si>
  <si>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</si>
  <si>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</si>
  <si>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</si>
  <si>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</si>
  <si>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</si>
  <si>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</si>
  <si>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</si>
  <si>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</si>
  <si>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</si>
  <si>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</si>
  <si>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</si>
  <si>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</si>
  <si>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</si>
  <si>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</si>
  <si>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</si>
  <si>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</si>
  <si>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</si>
  <si>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</si>
  <si>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</si>
  <si>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</si>
  <si>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</si>
  <si>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</si>
  <si>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</si>
  <si>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</si>
  <si>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</si>
  <si>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</si>
  <si>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</si>
  <si>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</si>
  <si>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</si>
  <si>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</si>
  <si>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</si>
  <si>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</si>
  <si>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</si>
  <si>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</si>
  <si>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</si>
  <si>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</si>
  <si>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</si>
  <si>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</si>
  <si>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</si>
  <si>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</si>
  <si>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</si>
  <si>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</si>
  <si>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</si>
  <si>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</si>
  <si>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</si>
  <si>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</si>
  <si>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</si>
  <si>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</si>
  <si>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</si>
  <si>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</si>
  <si>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</si>
  <si>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</si>
  <si>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</si>
  <si>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</si>
  <si>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</si>
  <si>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</si>
  <si>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</si>
  <si>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</si>
  <si>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</si>
  <si>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</si>
  <si>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</si>
  <si>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</si>
  <si>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</si>
  <si>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</si>
  <si>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</si>
  <si>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</si>
  <si>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</si>
  <si>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</si>
  <si>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</si>
  <si>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</si>
  <si>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</si>
  <si>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</si>
  <si>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</si>
  <si>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</si>
  <si>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</si>
  <si>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</si>
  <si>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</si>
  <si>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</si>
  <si>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</si>
  <si>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</si>
  <si>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</si>
  <si>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</si>
  <si>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</si>
  <si>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</si>
  <si>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</si>
  <si>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</si>
  <si>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</si>
  <si>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</si>
  <si>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</si>
  <si>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</si>
  <si>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</si>
  <si>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</si>
  <si>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</si>
  <si>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</si>
  <si>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</si>
  <si>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</si>
  <si>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</si>
  <si>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</si>
  <si>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</si>
  <si>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</si>
  <si>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</si>
  <si>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</si>
  <si>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</si>
  <si>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</si>
  <si>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</si>
  <si>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</si>
  <si>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</si>
  <si>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</si>
  <si>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</si>
  <si>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</si>
  <si>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</si>
  <si>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</si>
  <si>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</si>
  <si>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</si>
  <si>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</si>
  <si>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</si>
  <si>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</si>
  <si>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</si>
  <si>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</si>
  <si>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</si>
  <si>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</si>
  <si>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</si>
  <si>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</si>
  <si>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</si>
  <si>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</si>
  <si>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</si>
  <si>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</si>
  <si>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</si>
  <si>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</si>
  <si>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</si>
  <si>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</si>
  <si>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</si>
  <si>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</si>
  <si>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</si>
  <si>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</si>
  <si>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</si>
  <si>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</si>
  <si>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</si>
  <si>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</si>
  <si>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</si>
  <si>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</si>
  <si>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</si>
  <si>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</si>
  <si>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</si>
  <si>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</si>
  <si>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</si>
  <si>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</si>
  <si>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</si>
  <si>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</si>
  <si>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</si>
  <si>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</si>
  <si>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</si>
  <si>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</si>
  <si>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</si>
  <si>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</si>
  <si>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</si>
  <si>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</si>
  <si>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</si>
  <si>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</si>
  <si>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</si>
  <si>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</si>
  <si>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</si>
  <si>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</si>
  <si>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</si>
  <si>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</si>
  <si>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</si>
  <si>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</si>
  <si>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</si>
  <si>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</si>
  <si>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</si>
  <si>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</si>
  <si>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</si>
  <si>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</si>
  <si>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</si>
  <si>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</si>
  <si>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</si>
  <si>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</si>
  <si>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</si>
  <si>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</si>
  <si>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</si>
  <si>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</si>
  <si>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</si>
  <si>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</si>
  <si>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</si>
  <si>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</si>
  <si>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</si>
  <si>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</si>
  <si>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</si>
  <si>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</si>
  <si>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</si>
  <si>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</si>
  <si>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</si>
  <si>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</si>
  <si>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</si>
  <si>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</si>
  <si>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</si>
  <si>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</si>
  <si>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</si>
  <si>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</si>
  <si>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</si>
  <si>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</si>
  <si>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</si>
  <si>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</si>
  <si>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</si>
  <si>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</si>
  <si>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</si>
  <si>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</si>
  <si>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</si>
  <si>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</si>
  <si>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</si>
  <si>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</si>
  <si>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</si>
  <si>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</si>
  <si>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</si>
  <si>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</si>
  <si>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</si>
  <si>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</si>
  <si>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</si>
  <si>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</si>
  <si>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</si>
  <si>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</si>
  <si>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</si>
  <si>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</si>
  <si>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</si>
  <si>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</si>
  <si>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</si>
  <si>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</si>
  <si>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</si>
  <si>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</si>
  <si>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</si>
  <si>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</si>
  <si>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</si>
  <si>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</si>
  <si>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</si>
  <si>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</si>
  <si>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</si>
  <si>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</si>
  <si>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</si>
  <si>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</si>
  <si>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</si>
  <si>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</si>
  <si>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</si>
  <si>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</si>
  <si>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</si>
  <si>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</si>
  <si>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</si>
  <si>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</si>
  <si>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</si>
  <si>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</si>
  <si>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</si>
  <si>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</si>
  <si>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</si>
  <si>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</si>
  <si>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</si>
  <si>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</si>
  <si>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</si>
  <si>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</si>
  <si>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</si>
  <si>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</si>
  <si>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</si>
  <si>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</si>
  <si>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</si>
  <si>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</si>
  <si>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</si>
  <si>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</si>
  <si>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</si>
  <si>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</si>
  <si>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</si>
  <si>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</si>
  <si>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</si>
  <si>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</si>
  <si>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</si>
  <si>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</si>
  <si>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</si>
  <si>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</si>
  <si>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</si>
  <si>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</si>
  <si>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</si>
  <si>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</si>
  <si>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</si>
  <si>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</si>
  <si>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</si>
  <si>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</si>
  <si>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</si>
  <si>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</si>
  <si>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</si>
  <si>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</si>
  <si>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</si>
  <si>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</si>
  <si>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</si>
  <si>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</si>
  <si>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</si>
  <si>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</si>
  <si>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</si>
  <si>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</si>
  <si>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</si>
  <si>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</si>
  <si>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</si>
  <si>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</si>
  <si>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</si>
  <si>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</si>
  <si>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</si>
  <si>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</si>
  <si>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</si>
  <si>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</si>
  <si>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</si>
  <si>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</si>
  <si>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</si>
  <si>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</si>
  <si>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</si>
  <si>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</si>
  <si>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</si>
  <si>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</si>
  <si>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</si>
  <si>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</si>
  <si>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</si>
  <si>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</si>
  <si>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</si>
  <si>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</si>
  <si>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</si>
  <si>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</si>
  <si>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</si>
  <si>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</si>
  <si>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</si>
  <si>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</si>
  <si>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</si>
  <si>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</si>
  <si>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</si>
  <si>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</si>
  <si>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</si>
  <si>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</si>
  <si>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</si>
  <si>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</si>
  <si>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</si>
  <si>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</si>
  <si>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</si>
  <si>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</si>
  <si>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</si>
  <si>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</si>
  <si>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</si>
  <si>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</si>
  <si>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</si>
  <si>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</si>
  <si>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</si>
  <si>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</si>
  <si>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</si>
  <si>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</si>
  <si>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</si>
  <si>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</si>
  <si>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</si>
  <si>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</si>
  <si>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</si>
  <si>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</si>
  <si>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</si>
  <si>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</si>
  <si>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</si>
  <si>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</si>
  <si>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</si>
  <si>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</si>
  <si>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</si>
  <si>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</si>
  <si>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</si>
  <si>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</si>
  <si>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</si>
  <si>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</si>
  <si>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</si>
  <si>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</si>
  <si>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</si>
  <si>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</si>
  <si>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</si>
  <si>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</si>
  <si>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</si>
  <si>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</si>
  <si>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</si>
  <si>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</si>
  <si>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</si>
  <si>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</si>
  <si>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</si>
  <si>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</si>
  <si>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</si>
  <si>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</si>
  <si>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</si>
  <si>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</si>
  <si>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</si>
  <si>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</si>
  <si>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</si>
  <si>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</si>
  <si>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</si>
  <si>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</si>
  <si>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</si>
  <si>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</si>
  <si>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</si>
  <si>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</si>
  <si>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</si>
  <si>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</si>
  <si>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</si>
  <si>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</si>
  <si>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</si>
  <si>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</si>
  <si>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</si>
  <si>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</si>
  <si>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</si>
  <si>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</si>
  <si>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</si>
  <si>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</si>
  <si>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</si>
  <si>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</si>
  <si>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</si>
  <si>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</si>
  <si>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</si>
  <si>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</si>
  <si>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</si>
  <si>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</si>
  <si>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</si>
  <si>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</si>
  <si>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</si>
  <si>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</si>
  <si>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</si>
  <si>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</si>
  <si>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</si>
  <si>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</si>
  <si>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</si>
  <si>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</si>
  <si>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</si>
  <si>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</si>
  <si>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</si>
  <si>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</si>
  <si>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</si>
  <si>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</si>
  <si>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</si>
  <si>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</si>
  <si>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</si>
  <si>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</si>
  <si>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</si>
  <si>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</si>
  <si>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</si>
  <si>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</si>
  <si>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</si>
  <si>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</si>
  <si>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</si>
  <si>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</si>
  <si>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</si>
  <si>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</si>
  <si>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</si>
  <si>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</si>
  <si>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</si>
  <si>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</si>
  <si>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</si>
  <si>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</si>
  <si>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</si>
  <si>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</si>
  <si>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</si>
  <si>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</si>
  <si>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</si>
  <si>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</si>
  <si>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</si>
  <si>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</si>
  <si>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</si>
  <si>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</si>
  <si>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</si>
  <si>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</si>
  <si>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</si>
  <si>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</si>
  <si>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</si>
  <si>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</si>
  <si>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</si>
  <si>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</si>
  <si>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</si>
  <si>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</si>
  <si>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</si>
  <si>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</si>
  <si>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</si>
  <si>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</si>
  <si>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</si>
  <si>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</si>
  <si>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</si>
  <si>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</si>
  <si>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</si>
  <si>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</si>
  <si>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</si>
  <si>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</si>
  <si>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</si>
  <si>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</si>
  <si>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</si>
  <si>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</si>
  <si>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</si>
  <si>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</si>
  <si>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</si>
  <si>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</si>
  <si>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</si>
  <si>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</si>
  <si>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</si>
  <si>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</si>
  <si>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</si>
  <si>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</si>
  <si>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</si>
  <si>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</si>
  <si>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</si>
  <si>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</si>
  <si>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</si>
  <si>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</si>
  <si>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</si>
  <si>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</si>
  <si>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</si>
  <si>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</si>
  <si>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</si>
  <si>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</si>
  <si>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</si>
  <si>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</si>
  <si>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</si>
  <si>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</si>
  <si>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</si>
  <si>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</si>
  <si>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</si>
  <si>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</si>
  <si>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</si>
  <si>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</si>
  <si>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</si>
  <si>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</si>
  <si>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</si>
  <si>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</si>
  <si>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</si>
  <si>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</si>
  <si>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</si>
  <si>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</si>
  <si>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</si>
  <si>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</si>
  <si>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</si>
  <si>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</si>
  <si>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</si>
  <si>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</si>
  <si>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</si>
  <si>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</si>
  <si>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</si>
  <si>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</si>
  <si>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</si>
  <si>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</si>
  <si>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</si>
  <si>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</si>
  <si>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</si>
  <si>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</si>
  <si>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</si>
  <si>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</si>
  <si>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</si>
  <si>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</si>
  <si>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</si>
  <si>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</si>
  <si>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</si>
  <si>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</si>
  <si>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</si>
  <si>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</si>
  <si>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</si>
  <si>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</si>
  <si>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</si>
  <si>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</si>
  <si>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</si>
  <si>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</si>
  <si>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</si>
  <si>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</si>
  <si>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</si>
  <si>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</si>
  <si>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</si>
  <si>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</si>
  <si>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</si>
  <si>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</si>
  <si>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</si>
  <si>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</si>
  <si>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</si>
  <si>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</si>
  <si>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</si>
  <si>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</si>
  <si>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</si>
  <si>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</si>
  <si>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</si>
  <si>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</si>
  <si>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</si>
  <si>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</si>
  <si>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</si>
  <si>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</si>
  <si>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</si>
  <si>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</si>
  <si>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</si>
  <si>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</si>
  <si>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</si>
  <si>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</si>
  <si>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</si>
  <si>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</si>
  <si>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</si>
  <si>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</si>
  <si>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</si>
  <si>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</si>
  <si>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</si>
  <si>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</si>
  <si>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</si>
  <si>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</si>
  <si>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</si>
  <si>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</si>
  <si>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</si>
  <si>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</si>
  <si>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</si>
  <si>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</si>
  <si>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</si>
  <si>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</si>
  <si>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</si>
  <si>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</si>
  <si>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</si>
  <si>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</si>
  <si>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</si>
  <si>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</si>
  <si>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</si>
  <si>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</si>
  <si>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</si>
  <si>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</si>
  <si>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</si>
  <si>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</si>
  <si>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</si>
  <si>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</si>
  <si>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</si>
  <si>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</si>
  <si>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</si>
  <si>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</si>
  <si>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</si>
  <si>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</si>
  <si>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</si>
  <si>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</si>
  <si>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</si>
  <si>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</si>
  <si>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</si>
  <si>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</si>
  <si>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</si>
  <si>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</si>
  <si>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</si>
  <si>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</si>
  <si>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</si>
  <si>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</si>
  <si>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</si>
  <si>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</si>
  <si>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</si>
  <si>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</si>
  <si>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</si>
  <si>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</si>
  <si>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</si>
  <si>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</si>
  <si>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</si>
  <si>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</si>
  <si>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</si>
  <si>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</si>
  <si>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</si>
  <si>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</si>
  <si>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</si>
  <si>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</si>
  <si>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</si>
  <si>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</si>
  <si>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</si>
  <si>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</si>
  <si>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</si>
  <si>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</si>
  <si>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</si>
  <si>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</si>
  <si>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</si>
  <si>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</si>
  <si>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</si>
  <si>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</si>
  <si>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</si>
  <si>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</si>
  <si>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</si>
  <si>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</si>
  <si>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</si>
  <si>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</si>
  <si>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</si>
  <si>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</si>
  <si>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</si>
  <si>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</si>
  <si>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</si>
  <si>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</si>
  <si>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</si>
  <si>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</si>
  <si>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</si>
  <si>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</si>
  <si>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</si>
  <si>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</si>
  <si>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</si>
  <si>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</si>
  <si>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</si>
  <si>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</si>
  <si>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</si>
  <si>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</si>
  <si>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</si>
  <si>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</si>
  <si>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</si>
  <si>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</si>
  <si>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</si>
  <si>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</si>
  <si>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</si>
  <si>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</si>
  <si>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</si>
  <si>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</si>
  <si>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</si>
  <si>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</si>
  <si>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</si>
  <si>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</si>
  <si>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</si>
  <si>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</si>
  <si>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</si>
  <si>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</si>
  <si>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</si>
  <si>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</si>
  <si>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</si>
  <si>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</si>
  <si>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</si>
  <si>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</si>
  <si>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</si>
  <si>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</si>
  <si>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</si>
  <si>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</si>
  <si>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</si>
  <si>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</si>
  <si>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</si>
  <si>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</si>
  <si>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</si>
  <si>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</si>
  <si>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</si>
  <si>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</si>
  <si>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</si>
  <si>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</si>
  <si>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</si>
  <si>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</si>
  <si>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</si>
  <si>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</si>
  <si>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</si>
  <si>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</si>
  <si>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</si>
  <si>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</si>
  <si>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</si>
  <si>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</si>
  <si>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</si>
  <si>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</si>
  <si>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</si>
  <si>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</si>
  <si>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</si>
  <si>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</si>
  <si>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</si>
  <si>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</si>
  <si>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</si>
  <si>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</si>
  <si>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</si>
  <si>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</si>
  <si>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</si>
  <si>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</si>
  <si>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</si>
  <si>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</si>
  <si>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</si>
  <si>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</si>
  <si>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</si>
  <si>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</si>
  <si>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</si>
  <si>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</si>
  <si>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</si>
  <si>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</si>
  <si>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</si>
  <si>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</si>
  <si>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</si>
  <si>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</si>
  <si>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</si>
  <si>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</si>
  <si>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</si>
  <si>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</si>
  <si>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</si>
  <si>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</si>
  <si>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</si>
  <si>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</si>
  <si>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</si>
  <si>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</si>
  <si>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</si>
  <si>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</si>
  <si>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</si>
  <si>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</si>
  <si>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</si>
  <si>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</si>
  <si>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</si>
  <si>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</si>
  <si>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</si>
  <si>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</si>
  <si>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</si>
  <si>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</si>
  <si>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</si>
  <si>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</si>
  <si>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</si>
  <si>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</si>
  <si>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</si>
  <si>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</si>
  <si>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</si>
  <si>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</si>
  <si>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</si>
  <si>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</si>
  <si>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</si>
  <si>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</si>
  <si>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</si>
  <si>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</si>
  <si>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</si>
  <si>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</si>
  <si>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</si>
  <si>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</si>
  <si>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</si>
  <si>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</si>
  <si>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</si>
  <si>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</si>
  <si>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</si>
  <si>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</si>
  <si>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</si>
  <si>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</si>
  <si>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</si>
  <si>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</si>
  <si>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</si>
  <si>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</si>
  <si>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</si>
  <si>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</si>
  <si>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</si>
  <si>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</si>
  <si>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</si>
  <si>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</si>
  <si>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</si>
  <si>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</si>
  <si>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</si>
  <si>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</si>
  <si>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</si>
  <si>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</si>
  <si>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</si>
  <si>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</si>
  <si>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</si>
  <si>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</si>
  <si>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</si>
  <si>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</si>
  <si>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</si>
  <si>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</si>
  <si>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</si>
  <si>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</si>
  <si>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</si>
  <si>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</si>
  <si>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</si>
  <si>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</si>
  <si>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</si>
  <si>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</si>
  <si>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</si>
  <si>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</si>
  <si>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</si>
  <si>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</si>
  <si>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</si>
  <si>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</si>
  <si>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</si>
  <si>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</si>
  <si>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</si>
  <si>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</si>
  <si>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</si>
  <si>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</si>
  <si>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</si>
  <si>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</si>
  <si>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</si>
  <si>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</si>
  <si>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</si>
  <si>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</si>
  <si>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</si>
  <si>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</si>
  <si>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</si>
  <si>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</si>
  <si>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</si>
  <si>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</si>
  <si>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</si>
  <si>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</si>
  <si>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</si>
  <si>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</si>
  <si>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</si>
  <si>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</si>
  <si>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</si>
  <si>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</si>
  <si>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</si>
  <si>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</si>
  <si>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</si>
  <si>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</si>
  <si>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</si>
  <si>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</si>
  <si>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</si>
  <si>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</si>
  <si>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</si>
  <si>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</si>
  <si>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</si>
  <si>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</si>
  <si>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</si>
  <si>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</si>
  <si>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</si>
  <si>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</si>
  <si>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</si>
  <si>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</si>
  <si>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</si>
  <si>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</si>
  <si>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</si>
  <si>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</si>
  <si>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</si>
  <si>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</si>
  <si>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</si>
  <si>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</si>
  <si>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</si>
  <si>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</si>
  <si>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</si>
  <si>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</si>
  <si>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</si>
  <si>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</si>
  <si>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</si>
  <si>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</si>
  <si>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</si>
  <si>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</si>
  <si>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</si>
  <si>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</si>
  <si>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</si>
  <si>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</si>
  <si>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</si>
  <si>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</si>
  <si>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</si>
  <si>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</si>
  <si>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</si>
  <si>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</si>
  <si>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</si>
  <si>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</si>
  <si>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</si>
  <si>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</si>
  <si>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</si>
  <si>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</si>
  <si>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</si>
  <si>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</si>
  <si>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</si>
  <si>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</si>
  <si>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</si>
  <si>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</si>
  <si>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</si>
  <si>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</si>
  <si>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</si>
  <si>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</si>
  <si>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</si>
  <si>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</si>
  <si>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</si>
  <si>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</si>
  <si>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</si>
  <si>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</si>
  <si>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</si>
  <si>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</si>
  <si>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</si>
  <si>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</si>
  <si>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</si>
  <si>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</si>
  <si>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</si>
  <si>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</si>
  <si>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</si>
  <si>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</si>
  <si>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</si>
  <si>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</si>
  <si>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</si>
  <si>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</si>
  <si>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</si>
  <si>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</si>
  <si>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</si>
  <si>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</si>
  <si>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</si>
  <si>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</si>
  <si>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</si>
  <si>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</si>
  <si>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</si>
  <si>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</si>
  <si>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</si>
  <si>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</si>
  <si>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</si>
  <si>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</si>
  <si>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</si>
  <si>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</si>
  <si>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</si>
  <si>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</si>
  <si>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</si>
  <si>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</si>
  <si>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</si>
  <si>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</si>
  <si>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</si>
  <si>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</si>
  <si>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</si>
  <si>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</si>
  <si>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</si>
  <si>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</si>
  <si>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</si>
  <si>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</si>
  <si>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</si>
  <si>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</si>
  <si>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</si>
  <si>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</si>
  <si>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</si>
  <si>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</si>
  <si>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</si>
  <si>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</si>
  <si>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</si>
  <si>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</si>
  <si>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</si>
  <si>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</si>
  <si>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</si>
  <si>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</si>
  <si>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</si>
  <si>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</si>
  <si>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</si>
  <si>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</si>
  <si>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</si>
  <si>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</si>
  <si>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</si>
  <si>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</si>
  <si>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</si>
  <si>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</si>
  <si>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</si>
  <si>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</si>
  <si>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</si>
  <si>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</si>
  <si>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</si>
  <si>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</si>
  <si>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</si>
  <si>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</si>
  <si>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</si>
  <si>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</si>
  <si>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</si>
  <si>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</si>
  <si>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</si>
  <si>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</si>
  <si>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</si>
  <si>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</si>
  <si>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</si>
  <si>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</si>
  <si>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</si>
  <si>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</si>
  <si>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</si>
  <si>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</si>
  <si>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</si>
  <si>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</si>
  <si>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</si>
  <si>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</si>
  <si>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</si>
  <si>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</si>
  <si>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</si>
  <si>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</si>
  <si>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</si>
  <si>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</si>
  <si>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</si>
  <si>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</si>
  <si>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</si>
  <si>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</si>
  <si>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</si>
  <si>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</si>
  <si>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</si>
  <si>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</si>
  <si>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</si>
  <si>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</si>
  <si>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</si>
  <si>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</si>
  <si>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</si>
  <si>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</si>
  <si>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</si>
  <si>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</si>
  <si>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</si>
  <si>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</si>
  <si>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</si>
  <si>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</si>
  <si>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</si>
  <si>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</si>
  <si>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</si>
  <si>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</si>
  <si>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</si>
  <si>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</si>
  <si>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</si>
  <si>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</si>
  <si>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</si>
  <si>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</si>
  <si>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</si>
  <si>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</si>
  <si>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</si>
  <si>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</si>
  <si>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</si>
  <si>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</si>
  <si>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</si>
  <si>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</si>
  <si>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</si>
  <si>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</si>
  <si>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</si>
  <si>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</si>
  <si>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</si>
  <si>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</si>
  <si>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</si>
  <si>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</si>
  <si>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</si>
  <si>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</si>
  <si>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</si>
  <si>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</si>
  <si>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</si>
  <si>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</si>
  <si>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</si>
  <si>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</si>
  <si>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</si>
  <si>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</si>
  <si>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</si>
  <si>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</si>
  <si>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</si>
  <si>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</si>
  <si>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</si>
  <si>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</si>
  <si>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</si>
  <si>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</si>
  <si>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</si>
  <si>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</si>
  <si>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</si>
  <si>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</si>
  <si>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</si>
  <si>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</si>
  <si>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</si>
  <si>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</si>
  <si>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</si>
  <si>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</si>
  <si>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</si>
  <si>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</si>
  <si>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</si>
  <si>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</si>
  <si>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</si>
  <si>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</si>
  <si>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</si>
  <si>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</si>
  <si>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</si>
  <si>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</si>
  <si>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</si>
  <si>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</si>
  <si>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</si>
  <si>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</si>
  <si>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</si>
  <si>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</si>
  <si>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</si>
  <si>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</si>
  <si>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</si>
  <si>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</si>
  <si>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</si>
  <si>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</si>
  <si>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</si>
  <si>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</si>
  <si>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</si>
  <si>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</si>
  <si>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</si>
  <si>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</si>
  <si>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</si>
  <si>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</si>
  <si>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</si>
  <si>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</si>
  <si>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</si>
  <si>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</si>
  <si>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</si>
  <si>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</si>
  <si>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</si>
  <si>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</si>
  <si>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</si>
  <si>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</si>
  <si>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</si>
  <si>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</si>
  <si>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</si>
  <si>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</si>
  <si>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</si>
  <si>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</si>
  <si>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</si>
  <si>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</si>
  <si>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</si>
  <si>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</si>
  <si>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</si>
  <si>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</si>
  <si>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</si>
  <si>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</si>
  <si>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</si>
  <si>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</si>
  <si>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</si>
  <si>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</si>
  <si>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</si>
  <si>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</si>
  <si>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</si>
  <si>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</si>
  <si>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</si>
  <si>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</si>
  <si>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</si>
  <si>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</si>
  <si>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</si>
  <si>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</si>
  <si>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</si>
  <si>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</si>
  <si>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</si>
  <si>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</si>
  <si>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</si>
  <si>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</si>
  <si>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</si>
  <si>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</si>
  <si>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</si>
  <si>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</si>
  <si>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</si>
  <si>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</si>
  <si>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</si>
  <si>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</si>
  <si>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</si>
  <si>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</si>
  <si>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</si>
  <si>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</si>
  <si>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</si>
  <si>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</si>
  <si>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</si>
  <si>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</si>
  <si>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</si>
  <si>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</si>
  <si>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</si>
  <si>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</si>
  <si>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</si>
  <si>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</si>
  <si>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</si>
  <si>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</si>
  <si>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</si>
  <si>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</si>
  <si>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</si>
  <si>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</si>
  <si>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</si>
  <si>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</si>
  <si>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</si>
  <si>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</si>
  <si>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</si>
  <si>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</si>
  <si>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</si>
  <si>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</si>
  <si>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</si>
  <si>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</si>
  <si>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</si>
  <si>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</si>
  <si>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</si>
  <si>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</si>
  <si>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</si>
  <si>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</si>
  <si>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</si>
  <si>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</si>
  <si>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</si>
  <si>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</si>
  <si>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</si>
  <si>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</si>
  <si>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</si>
  <si>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</si>
  <si>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</si>
  <si>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</si>
  <si>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</si>
  <si>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</si>
  <si>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</si>
  <si>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</si>
  <si>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</si>
  <si>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</si>
  <si>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</si>
  <si>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</si>
  <si>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</si>
  <si>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</si>
  <si>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</si>
  <si>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</si>
  <si>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</si>
  <si>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</si>
  <si>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</si>
  <si>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</si>
  <si>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</si>
  <si>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</si>
  <si>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</si>
  <si>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</si>
  <si>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</si>
  <si>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</si>
  <si>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</si>
  <si>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</si>
  <si>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</si>
  <si>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</si>
  <si>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</si>
  <si>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</si>
  <si>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</si>
  <si>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</si>
  <si>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</si>
  <si>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</si>
  <si>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</si>
  <si>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</si>
  <si>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</si>
  <si>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</si>
  <si>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</si>
  <si>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</si>
  <si>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</si>
  <si>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</si>
  <si>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</si>
  <si>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</si>
  <si>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</si>
  <si>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</si>
  <si>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</si>
  <si>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</si>
  <si>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</si>
  <si>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</si>
  <si>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</si>
  <si>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</si>
  <si>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</si>
  <si>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</si>
  <si>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</si>
  <si>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</si>
  <si>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</si>
  <si>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</si>
  <si>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</si>
  <si>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</si>
  <si>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</si>
  <si>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</si>
  <si>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</si>
  <si>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</si>
  <si>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</si>
  <si>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</si>
  <si>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</si>
  <si>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</si>
  <si>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</si>
  <si>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</si>
  <si>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</si>
  <si>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</si>
  <si>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</si>
  <si>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</si>
  <si>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</si>
  <si>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</si>
  <si>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</si>
  <si>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</si>
  <si>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</si>
  <si>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</si>
  <si>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</si>
  <si>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</si>
  <si>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</si>
  <si>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</si>
  <si>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</si>
  <si>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</si>
  <si>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</si>
  <si>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</si>
  <si>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</si>
  <si>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</si>
  <si>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</si>
  <si>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</si>
  <si>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</si>
  <si>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</si>
  <si>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</si>
  <si>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</si>
  <si>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</si>
  <si>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</si>
  <si>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</si>
  <si>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</si>
  <si>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</si>
  <si>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</si>
  <si>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</si>
  <si>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</si>
  <si>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</si>
  <si>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</si>
  <si>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</si>
  <si>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</si>
  <si>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</si>
  <si>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</si>
  <si>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</si>
  <si>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</si>
  <si>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</si>
  <si>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</si>
  <si>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</si>
  <si>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</si>
  <si>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</si>
  <si>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</si>
  <si>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</si>
  <si>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</si>
  <si>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</si>
  <si>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</si>
  <si>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</si>
  <si>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</si>
  <si>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</si>
  <si>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</si>
  <si>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</si>
  <si>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</si>
  <si>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</si>
  <si>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</si>
  <si>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</si>
  <si>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</si>
  <si>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</si>
  <si>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</si>
  <si>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</si>
  <si>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</si>
  <si>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</si>
  <si>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</si>
  <si>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</si>
  <si>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</si>
  <si>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</si>
  <si>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</si>
  <si>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</si>
  <si>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</si>
  <si>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</si>
  <si>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</si>
  <si>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</si>
  <si>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</si>
  <si>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</si>
  <si>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</si>
  <si>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</si>
  <si>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</si>
  <si>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</si>
  <si>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</si>
  <si>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</si>
  <si>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</si>
  <si>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</si>
  <si>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</si>
  <si>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</si>
  <si>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</si>
  <si>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</si>
  <si>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</si>
  <si>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</si>
  <si>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</si>
  <si>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</si>
  <si>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</si>
  <si>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</si>
  <si>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</si>
  <si>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</si>
  <si>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</si>
  <si>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</si>
  <si>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</si>
  <si>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</si>
  <si>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</si>
  <si>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</si>
  <si>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</si>
  <si>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</si>
  <si>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</si>
  <si>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</si>
  <si>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</si>
  <si>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</si>
  <si>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</si>
  <si>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</si>
  <si>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</si>
  <si>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</si>
  <si>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</si>
  <si>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</si>
  <si>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</si>
  <si>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</si>
  <si>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</si>
  <si>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</si>
  <si>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</si>
  <si>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</si>
  <si>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</si>
  <si>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</si>
  <si>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</si>
  <si>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</si>
  <si>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</si>
  <si>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</si>
  <si>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</si>
  <si>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</si>
  <si>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</si>
  <si>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</si>
  <si>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</si>
  <si>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</si>
  <si>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</si>
  <si>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</si>
  <si>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</si>
  <si>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</si>
  <si>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</si>
  <si>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</si>
  <si>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</si>
  <si>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</si>
  <si>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</si>
  <si>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</si>
  <si>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</si>
  <si>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</si>
  <si>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</si>
  <si>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</si>
  <si>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</si>
  <si>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</si>
  <si>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</si>
  <si>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</si>
  <si>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</si>
  <si>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</si>
  <si>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</si>
  <si>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</si>
  <si>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</si>
  <si>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</si>
  <si>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</si>
  <si>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</si>
  <si>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</si>
  <si>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</si>
  <si>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</si>
  <si>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</si>
  <si>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</si>
  <si>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</si>
  <si>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</si>
  <si>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</si>
  <si>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</si>
  <si>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</si>
  <si>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</si>
  <si>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</si>
  <si>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</si>
  <si>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</si>
  <si>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</si>
  <si>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</si>
  <si>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</si>
  <si>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</si>
  <si>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</si>
  <si>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</si>
  <si>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</si>
  <si>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</si>
  <si>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</si>
  <si>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</si>
  <si>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</si>
  <si>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</si>
  <si>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</si>
  <si>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</si>
  <si>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</si>
  <si>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</si>
  <si>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</si>
  <si>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</si>
  <si>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</si>
  <si>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</si>
  <si>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</si>
  <si>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</si>
  <si>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</si>
  <si>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</si>
  <si>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</si>
  <si>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</si>
  <si>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</si>
  <si>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</si>
  <si>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</si>
  <si>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</si>
  <si>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</si>
  <si>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</si>
  <si>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</si>
  <si>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</si>
  <si>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</si>
  <si>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</si>
  <si>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</si>
  <si>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</si>
  <si>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</si>
  <si>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</si>
  <si>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</si>
  <si>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</si>
  <si>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</si>
  <si>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</si>
  <si>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</si>
  <si>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</si>
  <si>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</si>
  <si>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</si>
  <si>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</si>
  <si>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</si>
  <si>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</si>
  <si>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</si>
  <si>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</si>
  <si>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</si>
  <si>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</si>
  <si>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</si>
  <si>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</si>
  <si>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</si>
  <si>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</si>
  <si>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</si>
  <si>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</si>
  <si>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</si>
  <si>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</si>
  <si>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</si>
  <si>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</si>
  <si>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</si>
  <si>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</si>
  <si>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</si>
  <si>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</si>
  <si>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</si>
  <si>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</si>
  <si>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</si>
  <si>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</si>
  <si>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</si>
  <si>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</si>
  <si>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</si>
  <si>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</si>
  <si>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</si>
  <si>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</si>
  <si>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</si>
  <si>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</si>
  <si>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</si>
  <si>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</si>
  <si>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</si>
  <si>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</si>
  <si>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</si>
  <si>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</si>
  <si>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</si>
  <si>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</si>
  <si>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</si>
  <si>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</si>
  <si>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</si>
  <si>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</si>
  <si>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</si>
  <si>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</si>
  <si>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</si>
  <si>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</si>
  <si>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</si>
  <si>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</si>
  <si>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</si>
  <si>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</si>
  <si>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</si>
  <si>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</si>
  <si>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</si>
  <si>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</si>
  <si>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</si>
  <si>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</si>
  <si>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</si>
  <si>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</si>
  <si>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</si>
  <si>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</si>
  <si>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</si>
  <si>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</si>
  <si>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</si>
  <si>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</si>
  <si>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</si>
  <si>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</si>
  <si>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</si>
  <si>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</si>
  <si>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</si>
  <si>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</si>
  <si>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</si>
  <si>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</si>
  <si>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</si>
  <si>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</si>
  <si>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</si>
  <si>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</si>
  <si>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</si>
  <si>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</si>
  <si>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</si>
  <si>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</si>
  <si>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</si>
  <si>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</si>
  <si>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</si>
  <si>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</si>
  <si>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</si>
  <si>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</si>
  <si>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</si>
  <si>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</si>
  <si>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</si>
  <si>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</si>
  <si>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</si>
  <si>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</si>
  <si>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</si>
  <si>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</si>
  <si>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</si>
  <si>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</si>
  <si>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</si>
  <si>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</si>
  <si>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</si>
  <si>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</si>
  <si>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</si>
  <si>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</si>
  <si>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</si>
  <si>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</si>
  <si>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</si>
  <si>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</si>
  <si>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</si>
  <si>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</si>
  <si>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</si>
  <si>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</si>
  <si>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</si>
  <si>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</si>
  <si>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</si>
  <si>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</si>
  <si>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</si>
  <si>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</si>
  <si>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</si>
  <si>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</si>
  <si>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</si>
  <si>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</si>
  <si>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</si>
  <si>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</si>
  <si>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</si>
  <si>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</si>
  <si>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</si>
  <si>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</si>
  <si>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</si>
  <si>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</si>
  <si>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</si>
  <si>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</si>
  <si>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</si>
  <si>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</si>
  <si>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</si>
  <si>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</si>
  <si>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</si>
  <si>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</si>
  <si>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</si>
  <si>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</si>
  <si>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</si>
  <si>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</si>
  <si>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</si>
  <si>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</si>
  <si>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</si>
  <si>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</si>
  <si>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</si>
  <si>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</si>
  <si>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</si>
  <si>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</si>
  <si>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</si>
  <si>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</si>
  <si>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</si>
  <si>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</si>
  <si>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</si>
  <si>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</si>
  <si>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</si>
  <si>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</si>
  <si>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</si>
  <si>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</si>
  <si>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</si>
  <si>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</si>
  <si>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</si>
  <si>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</si>
  <si>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</si>
  <si>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</si>
  <si>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</si>
  <si>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</si>
  <si>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</si>
  <si>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</si>
  <si>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</si>
  <si>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</si>
  <si>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</si>
  <si>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</si>
  <si>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</si>
  <si>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</si>
  <si>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</si>
  <si>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</si>
  <si>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</si>
  <si>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</si>
  <si>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</si>
  <si>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</si>
  <si>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</si>
  <si>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</si>
  <si>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</si>
  <si>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</si>
  <si>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</si>
  <si>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</si>
  <si>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</si>
  <si>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</si>
  <si>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</si>
  <si>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</si>
  <si>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</si>
  <si>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</si>
  <si>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</si>
  <si>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</si>
  <si>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</si>
  <si>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</si>
  <si>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</si>
  <si>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</si>
  <si>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</si>
  <si>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</si>
  <si>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</si>
  <si>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</si>
  <si>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</si>
  <si>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</si>
  <si>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</si>
  <si>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</si>
  <si>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</si>
  <si>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</si>
  <si>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</si>
  <si>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</si>
  <si>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</si>
  <si>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</si>
  <si>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</si>
  <si>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</si>
  <si>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</si>
  <si>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</si>
  <si>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</si>
  <si>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</si>
  <si>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</si>
  <si>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</si>
  <si>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</si>
  <si>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</si>
  <si>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</si>
  <si>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</si>
  <si>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</si>
  <si>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</si>
  <si>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</si>
  <si>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</si>
  <si>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</si>
  <si>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</si>
  <si>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</si>
  <si>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</si>
  <si>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</si>
  <si>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</si>
  <si>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</si>
  <si>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</si>
  <si>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</si>
  <si>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</si>
  <si>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</si>
  <si>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</si>
  <si>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</si>
  <si>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</si>
  <si>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</si>
  <si>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</si>
  <si>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</si>
  <si>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</si>
  <si>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</si>
  <si>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</si>
  <si>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</si>
  <si>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</si>
  <si>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</si>
  <si>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</si>
  <si>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</si>
  <si>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</si>
  <si>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</si>
  <si>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</si>
  <si>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</si>
  <si>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</si>
  <si>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</si>
  <si>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</si>
  <si>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</si>
  <si>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</si>
  <si>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</si>
  <si>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</si>
  <si>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</si>
  <si>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</si>
  <si>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</si>
  <si>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</si>
  <si>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</si>
  <si>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</si>
  <si>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</si>
  <si>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</si>
  <si>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</si>
  <si>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</si>
  <si>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</si>
  <si>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</si>
  <si>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</si>
  <si>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</si>
  <si>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</si>
  <si>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</si>
  <si>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</si>
  <si>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</si>
  <si>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</si>
  <si>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</si>
  <si>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</si>
  <si>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</si>
  <si>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</si>
  <si>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</si>
  <si>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</si>
  <si>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</si>
  <si>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</si>
  <si>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</si>
  <si>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</si>
  <si>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</si>
  <si>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</si>
  <si>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</si>
  <si>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</si>
  <si>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</si>
  <si>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</si>
  <si>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</si>
  <si>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</si>
  <si>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</si>
  <si>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</si>
  <si>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</si>
  <si>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</si>
  <si>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</si>
  <si>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</si>
  <si>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</si>
  <si>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</si>
  <si>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</si>
  <si>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</si>
  <si>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</si>
  <si>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</si>
  <si>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</si>
  <si>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</si>
  <si>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</si>
  <si>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</si>
  <si>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</si>
  <si>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</si>
  <si>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</si>
  <si>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</si>
  <si>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</si>
  <si>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</si>
  <si>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</si>
  <si>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</si>
  <si>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</si>
  <si>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</si>
  <si>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</si>
  <si>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</si>
  <si>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</si>
  <si>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</si>
  <si>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</si>
  <si>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</si>
  <si>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</si>
  <si>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</si>
  <si>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</si>
  <si>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</si>
  <si>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</si>
  <si>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</si>
  <si>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</si>
  <si>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</si>
  <si>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</si>
  <si>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</si>
  <si>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</si>
  <si>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</si>
  <si>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</si>
  <si>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</si>
  <si>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</si>
  <si>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</si>
  <si>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</si>
  <si>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</si>
  <si>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</si>
  <si>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</si>
  <si>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</si>
  <si>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</si>
  <si>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</si>
  <si>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</si>
  <si>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</si>
  <si>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</si>
  <si>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</si>
  <si>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</si>
  <si>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</si>
  <si>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</si>
  <si>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</si>
  <si>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</si>
  <si>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</si>
  <si>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</si>
  <si>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</si>
  <si>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</si>
  <si>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</si>
  <si>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</si>
  <si>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</si>
  <si>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</si>
  <si>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</si>
  <si>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</si>
  <si>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</si>
  <si>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</si>
  <si>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</si>
  <si>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</si>
  <si>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</si>
  <si>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</si>
  <si>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</si>
  <si>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</si>
  <si>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</si>
  <si>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</si>
  <si>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</si>
  <si>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</si>
  <si>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</si>
  <si>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</si>
  <si>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</si>
  <si>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</si>
  <si>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</si>
  <si>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</si>
  <si>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</si>
  <si>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</si>
  <si>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</si>
  <si>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</si>
  <si>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</si>
  <si>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</si>
  <si>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</si>
  <si>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</si>
  <si>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</si>
  <si>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</si>
  <si>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</si>
  <si>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</si>
  <si>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</si>
  <si>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</si>
  <si>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</si>
  <si>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</si>
  <si>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</si>
  <si>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</si>
  <si>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</si>
  <si>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</si>
  <si>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</si>
  <si>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</si>
  <si>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</si>
  <si>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</si>
  <si>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</si>
  <si>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</si>
  <si>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</si>
  <si>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</si>
  <si>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</si>
  <si>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</si>
  <si>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</si>
  <si>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</si>
  <si>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</si>
  <si>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</si>
  <si>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</si>
  <si>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</si>
  <si>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</si>
  <si>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</si>
  <si>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</si>
  <si>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</si>
  <si>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</si>
  <si>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</si>
  <si>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</si>
  <si>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</si>
  <si>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</si>
  <si>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</si>
  <si>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</si>
  <si>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</si>
  <si>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</si>
  <si>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</si>
  <si>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</si>
  <si>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</si>
  <si>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</si>
  <si>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</si>
  <si>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</si>
  <si>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</si>
  <si>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</si>
  <si>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</si>
  <si>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</si>
  <si>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</si>
  <si>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</si>
  <si>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</si>
  <si>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</si>
  <si>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</si>
  <si>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</si>
  <si>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</si>
  <si>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</si>
  <si>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</si>
  <si>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</si>
  <si>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</si>
  <si>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</si>
  <si>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</si>
  <si>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</si>
  <si>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</si>
  <si>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</si>
  <si>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</si>
  <si>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</si>
  <si>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</si>
  <si>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</si>
  <si>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</si>
  <si>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</si>
  <si>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</si>
  <si>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</si>
  <si>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</si>
  <si>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</si>
  <si>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</si>
  <si>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</si>
  <si>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</si>
  <si>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</si>
  <si>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</si>
  <si>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</si>
  <si>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</si>
  <si>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</si>
  <si>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</si>
  <si>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</si>
  <si>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</si>
  <si>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</si>
  <si>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</si>
  <si>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</si>
  <si>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</si>
  <si>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</si>
  <si>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</si>
  <si>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</si>
  <si>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</si>
  <si>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</si>
  <si>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</si>
  <si>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</si>
  <si>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</si>
  <si>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</si>
  <si>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</si>
  <si>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</si>
  <si>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</si>
  <si>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</si>
  <si>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</si>
  <si>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</si>
  <si>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</si>
  <si>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</si>
  <si>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</si>
  <si>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</si>
  <si>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</si>
  <si>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</si>
  <si>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</si>
  <si>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</si>
  <si>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</si>
  <si>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</si>
  <si>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</si>
  <si>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</si>
  <si>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</si>
  <si>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</si>
  <si>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</si>
  <si>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</si>
  <si>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</si>
  <si>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</si>
  <si>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</si>
  <si>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</si>
  <si>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</si>
  <si>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</si>
  <si>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</si>
  <si>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</si>
  <si>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</si>
  <si>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</si>
  <si>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</si>
  <si>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</si>
  <si>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</si>
  <si>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</si>
  <si>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</si>
  <si>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</si>
  <si>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</si>
  <si>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</si>
  <si>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</si>
  <si>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</si>
  <si>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</si>
  <si>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</si>
  <si>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</si>
  <si>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</si>
  <si>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</si>
  <si>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</si>
  <si>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</si>
  <si>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</si>
  <si>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</si>
  <si>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</si>
  <si>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</si>
  <si>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</si>
  <si>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</si>
  <si>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</si>
  <si>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</si>
  <si>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</si>
  <si>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</si>
  <si>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</si>
  <si>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</si>
  <si>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</si>
  <si>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</si>
  <si>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</si>
  <si>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</si>
  <si>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</si>
  <si>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</si>
  <si>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</si>
  <si>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</si>
  <si>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</si>
  <si>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</si>
  <si>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</si>
  <si>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</si>
  <si>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</si>
  <si>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</si>
  <si>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</si>
  <si>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</si>
  <si>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</si>
  <si>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</si>
  <si>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</si>
  <si>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</si>
  <si>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</si>
  <si>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</si>
  <si>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</si>
  <si>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</si>
  <si>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</si>
  <si>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</si>
  <si>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</si>
  <si>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</si>
  <si>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</si>
  <si>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</si>
  <si>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</si>
  <si>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</si>
  <si>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</si>
  <si>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</si>
  <si>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</si>
  <si>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</si>
  <si>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</si>
  <si>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</si>
  <si>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</si>
  <si>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</si>
  <si>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</si>
  <si>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</si>
  <si>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</si>
  <si>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</si>
  <si>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</si>
  <si>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</si>
  <si>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</si>
  <si>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</si>
  <si>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</si>
  <si>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</si>
  <si>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</si>
  <si>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</si>
  <si>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</si>
  <si>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</si>
  <si>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</si>
  <si>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</si>
  <si>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</si>
  <si>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</si>
  <si>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</si>
  <si>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</si>
  <si>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</si>
  <si>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</si>
  <si>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</si>
  <si>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</si>
  <si>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</si>
  <si>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</si>
  <si>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</si>
  <si>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</si>
  <si>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</si>
  <si>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</si>
  <si>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</si>
  <si>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</si>
  <si>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</si>
  <si>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</si>
  <si>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</si>
  <si>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</si>
  <si>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</si>
  <si>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</si>
  <si>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</si>
  <si>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</si>
  <si>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</si>
  <si>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</si>
  <si>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</si>
  <si>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</si>
  <si>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</si>
  <si>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</si>
  <si>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</si>
  <si>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</si>
  <si>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</si>
  <si>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</si>
  <si>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</si>
  <si>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</si>
  <si>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</si>
  <si>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</si>
  <si>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</si>
  <si>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</si>
  <si>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</si>
  <si>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</si>
  <si>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</si>
  <si>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</si>
  <si>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</si>
  <si>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</si>
  <si>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</si>
  <si>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</si>
  <si>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</si>
  <si>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</si>
  <si>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</si>
  <si>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</si>
  <si>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</si>
  <si>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</si>
  <si>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</si>
  <si>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</si>
  <si>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</si>
  <si>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</si>
  <si>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</si>
  <si>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</si>
  <si>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</si>
  <si>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</si>
  <si>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</si>
  <si>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</si>
  <si>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</si>
  <si>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</si>
  <si>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</si>
  <si>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</si>
  <si>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</si>
  <si>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</si>
  <si>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</si>
  <si>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</si>
  <si>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</si>
  <si>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</si>
  <si>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</si>
  <si>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</si>
  <si>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</si>
  <si>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</si>
  <si>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</si>
  <si>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</si>
  <si>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</si>
  <si>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</si>
  <si>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</si>
  <si>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</si>
  <si>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</si>
  <si>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</si>
  <si>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</si>
  <si>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</si>
  <si>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</si>
  <si>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</si>
  <si>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</si>
  <si>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</si>
  <si>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</si>
  <si>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</si>
  <si>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</si>
  <si>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</si>
  <si>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</si>
  <si>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</si>
  <si>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</si>
  <si>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</si>
  <si>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</si>
  <si>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</si>
  <si>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</si>
  <si>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</si>
  <si>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</si>
  <si>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</si>
  <si>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</si>
  <si>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</si>
  <si>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</si>
  <si>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</si>
  <si>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</si>
  <si>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</si>
  <si>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</si>
  <si>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</si>
  <si>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</si>
  <si>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</si>
  <si>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</si>
  <si>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</si>
  <si>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</si>
  <si>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</si>
  <si>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</si>
  <si>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</si>
  <si>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</si>
  <si>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</si>
  <si>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</si>
  <si>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</si>
  <si>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</si>
  <si>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</si>
  <si>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</si>
  <si>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</si>
  <si>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</si>
  <si>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</si>
  <si>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</si>
  <si>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</si>
  <si>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</si>
  <si>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</si>
  <si>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</si>
  <si>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</si>
  <si>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</si>
  <si>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</si>
  <si>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</si>
  <si>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</si>
  <si>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</si>
  <si>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</si>
  <si>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</si>
  <si>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</si>
  <si>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</si>
  <si>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</si>
  <si>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</si>
  <si>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</si>
  <si>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</si>
  <si>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</si>
  <si>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</si>
  <si>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</si>
  <si>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</si>
  <si>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</si>
  <si>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</si>
  <si>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</si>
  <si>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</si>
  <si>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</si>
  <si>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</si>
  <si>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</si>
  <si>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</si>
  <si>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</si>
  <si>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</si>
  <si>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</si>
  <si>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</si>
  <si>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</si>
  <si>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</si>
  <si>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</si>
  <si>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</si>
  <si>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</si>
  <si>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</si>
  <si>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</si>
  <si>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</si>
  <si>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</si>
  <si>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</si>
  <si>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</si>
  <si>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</si>
  <si>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</si>
  <si>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</si>
  <si>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</si>
  <si>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</si>
  <si>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</si>
  <si>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</si>
  <si>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</si>
  <si>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</si>
  <si>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</si>
  <si>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</si>
  <si>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</si>
  <si>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</si>
  <si>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</si>
  <si>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</si>
  <si>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</si>
  <si>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</si>
  <si>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</si>
  <si>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</si>
  <si>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</si>
  <si>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</si>
  <si>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</si>
  <si>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</si>
  <si>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</si>
  <si>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</si>
  <si>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</si>
  <si>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</si>
  <si>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</si>
  <si>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</si>
  <si>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</si>
  <si>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</si>
  <si>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</si>
  <si>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</si>
  <si>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</si>
  <si>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</si>
  <si>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</si>
  <si>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</si>
  <si>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</si>
  <si>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</si>
  <si>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</si>
  <si>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</si>
  <si>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</si>
  <si>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</si>
  <si>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</si>
  <si>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</si>
  <si>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</si>
  <si>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</si>
  <si>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</si>
  <si>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</si>
  <si>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</si>
  <si>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</si>
  <si>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</si>
  <si>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</si>
  <si>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</si>
  <si>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</si>
  <si>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</si>
  <si>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</si>
  <si>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</si>
  <si>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</si>
  <si>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</si>
  <si>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</si>
  <si>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</si>
  <si>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</si>
  <si>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</si>
  <si>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</si>
  <si>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</si>
  <si>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</si>
  <si>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</si>
  <si>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</si>
  <si>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</si>
  <si>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</si>
  <si>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</si>
  <si>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</si>
  <si>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</si>
  <si>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</si>
  <si>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</si>
  <si>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</si>
  <si>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</si>
  <si>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</si>
  <si>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</si>
  <si>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</si>
  <si>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</si>
  <si>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</si>
  <si>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</si>
  <si>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</si>
  <si>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</si>
  <si>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</si>
  <si>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</si>
  <si>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</si>
  <si>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</si>
  <si>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</si>
  <si>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</si>
  <si>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</si>
  <si>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</si>
  <si>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</si>
  <si>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</si>
  <si>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</si>
  <si>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</si>
  <si>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</si>
  <si>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</si>
  <si>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</si>
  <si>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</si>
  <si>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</si>
  <si>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</si>
  <si>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</si>
  <si>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</si>
  <si>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</si>
  <si>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</si>
  <si>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</si>
  <si>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</si>
  <si>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</si>
  <si>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</si>
  <si>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</si>
  <si>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</si>
  <si>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</si>
  <si>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</si>
  <si>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</si>
  <si>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</si>
  <si>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</si>
  <si>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</si>
  <si>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</si>
  <si>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</si>
  <si>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</si>
  <si>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</si>
  <si>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</si>
  <si>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</si>
  <si>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</si>
  <si>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</si>
  <si>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</si>
  <si>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</si>
  <si>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</si>
  <si>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</si>
  <si>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</si>
  <si>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</si>
  <si>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</si>
  <si>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</si>
  <si>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</si>
  <si>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</si>
  <si>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</si>
  <si>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</si>
  <si>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</si>
  <si>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</si>
  <si>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</si>
  <si>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</si>
  <si>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</si>
  <si>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</si>
  <si>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</si>
  <si>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</si>
  <si>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</si>
  <si>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</si>
  <si>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</si>
  <si>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</si>
  <si>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</si>
  <si>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</si>
  <si>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</si>
  <si>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</si>
  <si>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</si>
  <si>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</si>
  <si>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</si>
  <si>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</si>
  <si>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</si>
  <si>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</si>
  <si>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</si>
  <si>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</si>
  <si>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</si>
  <si>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</si>
  <si>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</si>
  <si>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</si>
  <si>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</si>
  <si>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</si>
  <si>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</si>
  <si>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</si>
  <si>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</si>
  <si>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</si>
  <si>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</si>
  <si>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</si>
  <si>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</si>
  <si>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</si>
  <si>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</si>
  <si>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</si>
  <si>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</si>
  <si>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</si>
  <si>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</si>
  <si>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</si>
  <si>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</si>
  <si>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</si>
  <si>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</si>
  <si>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</si>
  <si>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</si>
  <si>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</si>
  <si>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</si>
  <si>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</si>
  <si>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</si>
  <si>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</si>
  <si>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</si>
  <si>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</si>
  <si>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</si>
  <si>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</si>
  <si>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</si>
  <si>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</si>
  <si>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</si>
  <si>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</si>
  <si>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</si>
  <si>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</si>
  <si>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</si>
  <si>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</si>
  <si>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</si>
  <si>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</si>
  <si>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</si>
  <si>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</si>
  <si>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</si>
  <si>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</si>
  <si>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</si>
  <si>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</si>
  <si>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</si>
  <si>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</si>
  <si>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</si>
  <si>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</si>
  <si>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</si>
  <si>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</si>
  <si>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</si>
  <si>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</si>
  <si>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</si>
  <si>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</si>
  <si>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</si>
  <si>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</si>
  <si>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</si>
  <si>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</si>
  <si>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</si>
  <si>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</si>
  <si>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</si>
  <si>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</si>
  <si>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</si>
  <si>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</si>
  <si>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</si>
  <si>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</si>
  <si>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</si>
  <si>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</si>
  <si>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</si>
  <si>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</si>
  <si>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</si>
  <si>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</si>
  <si>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</si>
  <si>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</si>
  <si>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</si>
  <si>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</si>
  <si>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</si>
  <si>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</si>
  <si>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</si>
  <si>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</si>
  <si>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</si>
  <si>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</si>
  <si>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</si>
  <si>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</si>
  <si>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</si>
  <si>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</si>
  <si>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</si>
  <si>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</si>
  <si>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</si>
  <si>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</si>
  <si>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</si>
  <si>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</si>
  <si>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</si>
  <si>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</si>
  <si>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</si>
  <si>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</si>
  <si>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</si>
  <si>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</si>
  <si>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</si>
  <si>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</si>
  <si>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</si>
  <si>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</si>
  <si>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</si>
  <si>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</si>
  <si>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</si>
  <si>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</si>
  <si>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</si>
  <si>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</si>
  <si>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</si>
  <si>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</si>
  <si>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</si>
  <si>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</si>
  <si>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</si>
  <si>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</si>
  <si>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</si>
  <si>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</si>
  <si>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</si>
  <si>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</si>
  <si>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</si>
  <si>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</si>
  <si>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</si>
  <si>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</si>
  <si>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</si>
  <si>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</si>
  <si>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</si>
  <si>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</si>
  <si>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</si>
  <si>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</si>
  <si>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</si>
  <si>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</si>
  <si>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</si>
  <si>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</si>
  <si>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</si>
  <si>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</si>
  <si>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</si>
  <si>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</si>
  <si>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</si>
  <si>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</si>
  <si>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</si>
  <si>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</si>
  <si>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</si>
  <si>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</si>
  <si>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</si>
  <si>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</si>
  <si>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</si>
  <si>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</si>
  <si>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</si>
  <si>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</si>
  <si>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</si>
  <si>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</si>
  <si>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</si>
  <si>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</si>
  <si>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</si>
  <si>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</si>
  <si>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</si>
  <si>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</si>
  <si>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</si>
  <si>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</si>
  <si>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</si>
  <si>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</si>
  <si>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</si>
  <si>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</si>
  <si>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</si>
  <si>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</si>
  <si>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</si>
  <si>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</si>
  <si>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</si>
  <si>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</si>
  <si>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</si>
  <si>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</si>
  <si>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</si>
  <si>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</si>
  <si>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</si>
  <si>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</si>
  <si>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</si>
  <si>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</si>
  <si>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</si>
  <si>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</si>
  <si>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</si>
  <si>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</si>
  <si>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</si>
  <si>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</si>
  <si>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</si>
  <si>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</si>
  <si>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</si>
  <si>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</si>
  <si>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</si>
  <si>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</si>
  <si>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</si>
  <si>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</si>
  <si>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</si>
  <si>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</si>
  <si>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</si>
  <si>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</si>
  <si>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</si>
  <si>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</si>
  <si>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</si>
  <si>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</si>
  <si>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</si>
  <si>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</si>
  <si>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</si>
  <si>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</si>
  <si>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</si>
  <si>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</si>
  <si>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</si>
  <si>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</si>
  <si>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</si>
  <si>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</si>
  <si>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</si>
  <si>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</si>
  <si>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</si>
  <si>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</si>
  <si>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</si>
  <si>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</si>
  <si>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</si>
  <si>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</si>
  <si>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</si>
  <si>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</si>
  <si>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</si>
  <si>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</si>
  <si>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</si>
  <si>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</si>
  <si>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</si>
  <si>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</si>
  <si>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</si>
  <si>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</si>
  <si>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</si>
  <si>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</si>
  <si>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</si>
  <si>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</si>
  <si>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</si>
  <si>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</si>
  <si>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</si>
  <si>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</si>
  <si>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</si>
  <si>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</si>
  <si>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</si>
  <si>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</si>
  <si>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</si>
  <si>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</si>
  <si>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</si>
  <si>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</si>
  <si>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</si>
  <si>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</si>
  <si>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</si>
  <si>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</si>
  <si>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</si>
  <si>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</si>
  <si>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</si>
  <si>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</si>
  <si>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</si>
  <si>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</si>
  <si>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</si>
  <si>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</si>
  <si>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</si>
  <si>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</si>
  <si>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</si>
  <si>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</si>
  <si>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</si>
  <si>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</si>
  <si>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</si>
  <si>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</si>
  <si>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</si>
  <si>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</si>
  <si>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</si>
  <si>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</si>
  <si>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</si>
  <si>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</si>
  <si>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</si>
  <si>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</si>
  <si>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</si>
  <si>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</si>
  <si>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</si>
  <si>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</si>
  <si>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</si>
  <si>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</si>
  <si>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</si>
  <si>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</si>
  <si>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</si>
  <si>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</si>
  <si>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</si>
  <si>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</si>
  <si>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</si>
  <si>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</si>
  <si>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</si>
  <si>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</si>
  <si>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</si>
  <si>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</si>
  <si>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</si>
  <si>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</si>
  <si>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</si>
  <si>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</si>
  <si>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</si>
  <si>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</si>
  <si>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</si>
  <si>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</si>
  <si>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</si>
  <si>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</si>
  <si>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</si>
  <si>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</si>
  <si>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</si>
  <si>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</si>
  <si>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</si>
  <si>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</si>
  <si>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</si>
  <si>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</si>
  <si>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</si>
  <si>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</si>
  <si>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</si>
  <si>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</si>
  <si>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</si>
  <si>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</si>
  <si>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</si>
  <si>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</si>
  <si>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</si>
  <si>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</si>
  <si>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</si>
  <si>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</si>
  <si>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</si>
  <si>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</si>
  <si>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</si>
  <si>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</si>
  <si>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</si>
  <si>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</si>
  <si>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</si>
  <si>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</si>
  <si>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</si>
  <si>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</si>
  <si>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</si>
  <si>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</si>
  <si>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</si>
  <si>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</si>
  <si>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</si>
  <si>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</si>
  <si>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</si>
  <si>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</si>
  <si>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</si>
  <si>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</si>
  <si>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</si>
  <si>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</si>
  <si>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</si>
  <si>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</si>
  <si>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</si>
  <si>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</si>
  <si>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</si>
  <si>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</si>
  <si>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</si>
  <si>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</si>
  <si>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</si>
  <si>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</si>
  <si>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</si>
  <si>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</si>
  <si>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</si>
  <si>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</si>
  <si>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</si>
  <si>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</si>
  <si>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</si>
  <si>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</si>
  <si>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</si>
  <si>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</si>
  <si>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</si>
  <si>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</si>
  <si>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</si>
  <si>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</si>
  <si>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</si>
  <si>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</si>
  <si>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</si>
  <si>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</si>
  <si>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</si>
  <si>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</si>
  <si>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</si>
  <si>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</si>
  <si>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</si>
  <si>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</si>
  <si>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</si>
  <si>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</si>
  <si>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</si>
  <si>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</si>
  <si>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</si>
  <si>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</si>
  <si>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</si>
  <si>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</si>
  <si>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</si>
  <si>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</si>
  <si>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</si>
  <si>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</si>
  <si>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</si>
  <si>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</si>
  <si>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</si>
  <si>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</si>
  <si>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</si>
  <si>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</si>
  <si>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</si>
  <si>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</si>
  <si>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</si>
  <si>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</si>
  <si>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</si>
  <si>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</si>
  <si>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</si>
  <si>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</si>
  <si>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</si>
  <si>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</si>
  <si>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</si>
  <si>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</si>
  <si>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</si>
  <si>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</si>
  <si>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</si>
  <si>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</si>
  <si>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</si>
  <si>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</si>
  <si>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</si>
  <si>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</si>
  <si>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</si>
  <si>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</si>
  <si>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</si>
  <si>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</si>
  <si>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</si>
  <si>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</si>
  <si>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</si>
  <si>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</si>
  <si>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</si>
  <si>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</si>
  <si>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</si>
  <si>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</si>
  <si>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</si>
  <si>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</si>
  <si>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</si>
  <si>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</si>
  <si>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</si>
  <si>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</si>
  <si>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</si>
  <si>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</si>
  <si>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</si>
  <si>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</si>
  <si>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</si>
  <si>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</si>
  <si>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</si>
  <si>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</si>
  <si>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</si>
  <si>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</si>
  <si>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</si>
  <si>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</si>
  <si>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</si>
  <si>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</si>
  <si>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</si>
  <si>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</si>
  <si>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</si>
  <si>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</si>
  <si>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</si>
  <si>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</si>
  <si>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</si>
  <si>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</si>
  <si>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</si>
  <si>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</si>
  <si>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</si>
  <si>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</si>
  <si>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</si>
  <si>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</si>
  <si>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</si>
  <si>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</si>
  <si>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</si>
  <si>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</si>
  <si>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</si>
  <si>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</si>
  <si>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</si>
  <si>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</si>
  <si>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</si>
  <si>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</si>
  <si>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</si>
  <si>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</si>
  <si>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</si>
  <si>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</si>
  <si>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</si>
  <si>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</si>
  <si>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</si>
  <si>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</si>
  <si>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</si>
  <si>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</si>
  <si>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</si>
  <si>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</si>
  <si>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</si>
  <si>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</si>
  <si>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</si>
  <si>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</si>
  <si>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</si>
  <si>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</si>
  <si>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</si>
  <si>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</si>
  <si>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</si>
  <si>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</si>
  <si>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</si>
  <si>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</si>
  <si>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</si>
  <si>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</si>
  <si>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</si>
  <si>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</si>
  <si>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</si>
  <si>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</si>
  <si>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</si>
  <si>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</si>
  <si>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</si>
  <si>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</si>
  <si>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</si>
  <si>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</si>
  <si>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</si>
  <si>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</si>
  <si>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</si>
  <si>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</si>
  <si>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</si>
  <si>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</si>
  <si>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</si>
  <si>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</si>
  <si>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</si>
  <si>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</si>
  <si>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</si>
  <si>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</si>
  <si>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</si>
  <si>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</si>
  <si>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</si>
  <si>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</si>
  <si>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</si>
  <si>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</si>
  <si>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</si>
  <si>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</si>
  <si>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</si>
  <si>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</si>
  <si>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</si>
  <si>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</si>
  <si>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</si>
  <si>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</si>
  <si>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</si>
  <si>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</si>
  <si>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</si>
  <si>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</si>
  <si>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</si>
  <si>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</si>
  <si>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</si>
  <si>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</si>
  <si>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</si>
  <si>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</si>
  <si>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</si>
  <si>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</si>
  <si>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</si>
  <si>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</si>
  <si>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</si>
  <si>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</si>
  <si>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</si>
  <si>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</si>
  <si>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</si>
  <si>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</si>
  <si>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</si>
  <si>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</si>
  <si>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</si>
  <si>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</si>
  <si>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</si>
  <si>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</si>
  <si>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</si>
  <si>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</si>
  <si>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</si>
  <si>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</si>
  <si>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</si>
  <si>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</si>
  <si>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</si>
  <si>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</si>
  <si>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</si>
  <si>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</si>
  <si>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</si>
  <si>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</si>
  <si>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</si>
  <si>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</si>
  <si>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</si>
  <si>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</si>
  <si>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</si>
  <si>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</si>
  <si>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</si>
  <si>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</si>
  <si>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</si>
  <si>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</si>
  <si>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</si>
  <si>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</si>
  <si>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</si>
  <si>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</si>
  <si>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</si>
  <si>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</si>
  <si>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</si>
  <si>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</si>
  <si>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</si>
  <si>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</si>
  <si>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</si>
  <si>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</si>
  <si>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</si>
  <si>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</si>
  <si>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</si>
  <si>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</si>
  <si>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</si>
  <si>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</si>
  <si>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</si>
  <si>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</si>
  <si>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</si>
  <si>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</si>
  <si>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</si>
  <si>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</si>
  <si>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</si>
  <si>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</si>
  <si>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</si>
  <si>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</si>
  <si>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</si>
  <si>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</si>
  <si>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</si>
  <si>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</si>
  <si>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</si>
  <si>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</si>
  <si>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</si>
  <si>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</si>
  <si>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</si>
  <si>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</si>
  <si>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</si>
  <si>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</si>
  <si>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</si>
  <si>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</si>
  <si>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</si>
  <si>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</si>
  <si>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</si>
  <si>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</si>
  <si>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</si>
  <si>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</si>
  <si>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</si>
  <si>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</si>
  <si>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</si>
  <si>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</si>
  <si>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</si>
  <si>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</si>
  <si>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</si>
  <si>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</si>
  <si>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</si>
  <si>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</si>
  <si>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</si>
  <si>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</si>
  <si>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</si>
  <si>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</si>
  <si>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</si>
  <si>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</si>
  <si>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</si>
  <si>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</si>
  <si>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</si>
  <si>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</si>
  <si>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</si>
  <si>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</si>
  <si>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</si>
  <si>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</si>
  <si>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</si>
  <si>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</si>
  <si>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</si>
  <si>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</si>
  <si>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</si>
  <si>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</si>
  <si>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</si>
  <si>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</si>
  <si>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</si>
  <si>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</si>
  <si>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</si>
  <si>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</si>
  <si>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</si>
  <si>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</si>
  <si>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</si>
  <si>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</si>
  <si>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</si>
  <si>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</si>
  <si>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</si>
  <si>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</si>
  <si>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</si>
  <si>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</si>
  <si>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</si>
  <si>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</si>
  <si>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</si>
  <si>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</si>
  <si>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</si>
  <si>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</si>
  <si>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</si>
  <si>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</si>
  <si>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</si>
  <si>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</si>
  <si>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</si>
  <si>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</si>
  <si>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</si>
  <si>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</si>
  <si>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</si>
  <si>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</si>
  <si>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</si>
  <si>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</si>
  <si>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</si>
  <si>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</si>
  <si>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</si>
  <si>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</si>
  <si>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</si>
  <si>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</si>
  <si>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</si>
  <si>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</si>
  <si>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</si>
  <si>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</si>
  <si>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</si>
  <si>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</si>
  <si>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</si>
  <si>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</si>
  <si>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</si>
  <si>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</si>
  <si>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</si>
  <si>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</si>
  <si>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</si>
  <si>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</si>
  <si>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</si>
  <si>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</si>
  <si>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</si>
  <si>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</si>
  <si>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</si>
  <si>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</si>
  <si>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</si>
  <si>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</si>
  <si>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</si>
  <si>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</si>
  <si>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</si>
  <si>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</si>
  <si>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</si>
  <si>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</si>
  <si>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</si>
  <si>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</si>
  <si>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</si>
  <si>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</si>
  <si>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</si>
  <si>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</si>
  <si>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</si>
  <si>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</si>
  <si>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</si>
  <si>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</si>
  <si>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</si>
  <si>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</si>
  <si>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</si>
  <si>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</si>
  <si>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</si>
  <si>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</si>
  <si>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</si>
  <si>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</si>
  <si>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</si>
  <si>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</si>
  <si>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</si>
  <si>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</si>
  <si>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</si>
  <si>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</si>
  <si>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</si>
  <si>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</si>
  <si>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</si>
  <si>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</si>
  <si>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</si>
  <si>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</si>
  <si>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</si>
  <si>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</si>
  <si>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</si>
  <si>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</si>
  <si>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</si>
  <si>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</si>
  <si>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</si>
  <si>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</si>
  <si>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</si>
  <si>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</si>
  <si>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</si>
  <si>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</si>
  <si>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</si>
  <si>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</si>
  <si>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</si>
  <si>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</si>
  <si>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</si>
  <si>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</si>
  <si>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</si>
  <si>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</si>
  <si>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</si>
  <si>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</si>
  <si>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</si>
  <si>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</si>
  <si>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</si>
  <si>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</si>
  <si>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</si>
  <si>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</si>
  <si>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</si>
  <si>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</si>
  <si>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</si>
  <si>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</si>
  <si>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</si>
  <si>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</si>
  <si>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</si>
  <si>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</si>
  <si>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</si>
  <si>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</si>
  <si>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</si>
  <si>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</si>
  <si>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</si>
  <si>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</si>
  <si>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</si>
  <si>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</si>
  <si>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</si>
  <si>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</si>
  <si>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</si>
  <si>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</si>
  <si>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</si>
  <si>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</si>
  <si>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</si>
  <si>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</si>
  <si>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</si>
  <si>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</si>
  <si>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</si>
  <si>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</si>
  <si>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</si>
  <si>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</si>
  <si>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</si>
  <si>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</si>
  <si>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</si>
  <si>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</si>
  <si>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</si>
  <si>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</si>
  <si>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</si>
  <si>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</si>
  <si>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</si>
  <si>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</si>
  <si>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</si>
  <si>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</si>
  <si>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</si>
  <si>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</si>
  <si>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</si>
  <si>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</si>
  <si>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</si>
  <si>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</si>
  <si>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</si>
  <si>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</si>
  <si>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</si>
  <si>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</si>
  <si>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</si>
  <si>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</si>
  <si>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</si>
  <si>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</si>
  <si>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</si>
  <si>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</si>
  <si>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</si>
  <si>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</si>
  <si>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</si>
  <si>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</si>
  <si>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</si>
  <si>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</si>
  <si>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</si>
  <si>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</si>
  <si>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</si>
  <si>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</si>
  <si>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</si>
  <si>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</si>
  <si>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</si>
  <si>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</si>
  <si>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</si>
  <si>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</si>
  <si>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</si>
  <si>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</si>
  <si>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</si>
  <si>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</si>
  <si>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</si>
  <si>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</si>
  <si>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</si>
  <si>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</si>
  <si>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</si>
  <si>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</si>
  <si>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</si>
  <si>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</si>
  <si>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</si>
  <si>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</si>
  <si>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</si>
  <si>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</si>
  <si>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</si>
  <si>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</si>
  <si>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</si>
  <si>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</si>
  <si>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</si>
  <si>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</si>
  <si>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</si>
  <si>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</si>
  <si>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</si>
  <si>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</si>
  <si>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</si>
  <si>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</si>
  <si>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</si>
  <si>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</si>
  <si>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</si>
  <si>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</si>
  <si>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</si>
  <si>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</si>
  <si>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</si>
  <si>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</si>
  <si>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</si>
  <si>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</si>
  <si>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</si>
  <si>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</si>
  <si>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</si>
  <si>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</si>
  <si>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</si>
  <si>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</si>
  <si>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</si>
  <si>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</si>
  <si>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</si>
  <si>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</si>
  <si>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</si>
  <si>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</si>
  <si>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</si>
  <si>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</si>
  <si>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</si>
  <si>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</si>
  <si>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</si>
  <si>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</si>
  <si>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</si>
  <si>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</si>
  <si>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</si>
  <si>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</si>
  <si>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</si>
  <si>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</si>
  <si>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</si>
  <si>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</si>
  <si>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</si>
  <si>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</si>
  <si>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</si>
  <si>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</si>
  <si>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</si>
  <si>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</si>
  <si>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</si>
  <si>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</si>
  <si>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</si>
  <si>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</si>
  <si>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</si>
  <si>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</si>
  <si>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</si>
  <si>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</si>
  <si>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</si>
  <si>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</si>
  <si>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</si>
  <si>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</si>
  <si>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</si>
  <si>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</si>
  <si>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</si>
  <si>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</si>
  <si>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</si>
  <si>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</si>
  <si>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</si>
  <si>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</si>
  <si>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</si>
  <si>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</si>
  <si>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</si>
  <si>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</si>
  <si>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</si>
  <si>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</si>
  <si>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</si>
  <si>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</si>
  <si>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</si>
  <si>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</si>
  <si>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</si>
  <si>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</si>
  <si>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</si>
  <si>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</si>
  <si>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</si>
  <si>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</si>
  <si>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</si>
  <si>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</si>
  <si>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</si>
  <si>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</si>
  <si>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</si>
  <si>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</si>
  <si>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</si>
  <si>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</si>
  <si>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</si>
  <si>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</si>
  <si>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</si>
  <si>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</si>
  <si>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</si>
  <si>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</si>
  <si>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</si>
  <si>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</si>
  <si>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</si>
  <si>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</si>
  <si>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</si>
  <si>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</si>
  <si>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</si>
  <si>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</si>
  <si>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</si>
  <si>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</si>
  <si>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</si>
  <si>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</si>
  <si>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</si>
  <si>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</si>
  <si>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</si>
  <si>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</si>
  <si>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</si>
  <si>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</si>
  <si>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</si>
  <si>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</si>
  <si>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</si>
  <si>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</si>
  <si>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</si>
  <si>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</si>
  <si>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</si>
  <si>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</si>
  <si>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</si>
  <si>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</si>
  <si>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</si>
  <si>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</si>
  <si>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</si>
  <si>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</si>
  <si>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</si>
  <si>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</si>
  <si>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</si>
  <si>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</si>
  <si>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</si>
  <si>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</si>
  <si>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</si>
  <si>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</si>
  <si>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</si>
  <si>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</si>
  <si>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</si>
  <si>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</si>
  <si>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</si>
  <si>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</si>
  <si>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</si>
  <si>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</si>
  <si>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</si>
  <si>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</si>
  <si>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</si>
  <si>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</si>
  <si>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</si>
  <si>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</si>
  <si>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</si>
  <si>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</si>
  <si>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</si>
  <si>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</si>
  <si>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</si>
  <si>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</si>
  <si>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</si>
  <si>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</si>
  <si>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</si>
  <si>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</si>
  <si>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</si>
  <si>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</si>
  <si>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</si>
  <si>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</si>
  <si>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</si>
  <si>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</si>
  <si>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</si>
  <si>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</si>
  <si>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</si>
  <si>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</si>
  <si>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</si>
  <si>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</si>
  <si>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</si>
  <si>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</si>
  <si>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</si>
  <si>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</si>
  <si>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</si>
  <si>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</si>
  <si>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</si>
  <si>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</si>
  <si>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</si>
  <si>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</si>
  <si>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</si>
  <si>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</si>
  <si>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</si>
  <si>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</si>
  <si>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</si>
  <si>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</si>
  <si>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</si>
  <si>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</si>
  <si>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</si>
  <si>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</si>
  <si>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</si>
  <si>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</si>
  <si>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</si>
  <si>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</si>
  <si>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</si>
  <si>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</si>
  <si>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</si>
  <si>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</si>
  <si>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</si>
  <si>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</si>
  <si>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</si>
  <si>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</si>
  <si>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</si>
  <si>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</si>
  <si>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</si>
  <si>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</si>
  <si>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</si>
  <si>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</si>
  <si>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</si>
  <si>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</si>
  <si>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</si>
  <si>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</si>
  <si>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</si>
  <si>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</si>
  <si>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</si>
  <si>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</si>
  <si>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</si>
  <si>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</si>
  <si>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</si>
  <si>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</si>
  <si>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</si>
  <si>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</si>
  <si>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</si>
  <si>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</si>
  <si>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</si>
  <si>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</si>
  <si>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</si>
  <si>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</si>
  <si>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</si>
  <si>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</si>
  <si>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</si>
  <si>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</si>
  <si>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</si>
  <si>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</si>
  <si>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</si>
  <si>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</si>
  <si>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</si>
  <si>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</si>
  <si>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</si>
  <si>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</si>
  <si>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</si>
  <si>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</si>
  <si>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</si>
  <si>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</si>
  <si>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</si>
  <si>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</si>
  <si>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</si>
  <si>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</si>
  <si>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</si>
  <si>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</si>
  <si>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</si>
  <si>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</si>
  <si>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</si>
  <si>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</si>
  <si>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</si>
  <si>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</si>
  <si>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</si>
  <si>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</si>
  <si>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</si>
  <si>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</si>
  <si>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</si>
  <si>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</si>
  <si>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</si>
  <si>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</si>
  <si>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</si>
  <si>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</si>
  <si>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</si>
  <si>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</si>
  <si>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</si>
  <si>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</si>
  <si>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</si>
  <si>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</si>
  <si>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</si>
  <si>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</si>
  <si>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</si>
  <si>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</si>
  <si>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</si>
  <si>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</si>
  <si>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</si>
  <si>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</si>
  <si>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</si>
  <si>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</si>
  <si>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</si>
  <si>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</si>
  <si>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</si>
  <si>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</si>
  <si>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</si>
  <si>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</si>
  <si>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</si>
  <si>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</si>
  <si>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</si>
  <si>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</si>
  <si>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</si>
  <si>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</si>
  <si>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</si>
  <si>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</si>
  <si>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</si>
  <si>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</si>
  <si>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</si>
  <si>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</si>
  <si>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</si>
  <si>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</si>
  <si>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</si>
  <si>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</si>
  <si>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</si>
  <si>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</si>
  <si>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</si>
  <si>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</si>
  <si>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</si>
  <si>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</si>
  <si>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</si>
  <si>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</si>
  <si>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</si>
  <si>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</si>
  <si>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</si>
  <si>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</si>
  <si>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</si>
  <si>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</si>
  <si>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</si>
  <si>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</si>
  <si>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</si>
  <si>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</si>
  <si>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</si>
  <si>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</si>
  <si>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</si>
  <si>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</si>
  <si>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</si>
  <si>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</si>
  <si>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</si>
  <si>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</si>
  <si>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</si>
  <si>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</si>
  <si>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</si>
  <si>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</si>
  <si>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</si>
  <si>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</si>
  <si>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</si>
  <si>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</si>
  <si>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</si>
  <si>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</si>
  <si>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</si>
  <si>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</si>
  <si>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</si>
  <si>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</si>
  <si>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</si>
  <si>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</si>
  <si>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</si>
  <si>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</si>
  <si>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</si>
  <si>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</si>
  <si>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</si>
  <si>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</si>
  <si>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</si>
  <si>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</si>
  <si>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</si>
  <si>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</si>
  <si>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</si>
  <si>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</si>
  <si>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</si>
  <si>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</si>
  <si>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</si>
  <si>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</si>
  <si>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</si>
  <si>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</si>
  <si>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</si>
  <si>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</si>
  <si>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</si>
  <si>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</si>
  <si>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</si>
  <si>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</si>
  <si>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</si>
  <si>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</si>
  <si>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</si>
  <si>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</si>
  <si>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</si>
  <si>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</si>
  <si>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</si>
  <si>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</si>
  <si>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</si>
  <si>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</si>
  <si>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</si>
  <si>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</si>
  <si>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</si>
  <si>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</si>
  <si>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</si>
  <si>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</si>
  <si>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</si>
  <si>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</si>
  <si>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</si>
  <si>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</si>
  <si>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</si>
  <si>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</si>
  <si>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</si>
  <si>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</si>
  <si>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</si>
  <si>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</si>
  <si>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</si>
  <si>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</si>
  <si>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</si>
  <si>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</si>
  <si>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</si>
  <si>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</si>
  <si>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</si>
  <si>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</si>
  <si>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</si>
  <si>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</si>
  <si>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</si>
  <si>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</si>
  <si>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</si>
  <si>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</si>
  <si>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</si>
  <si>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</si>
  <si>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</si>
  <si>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</si>
  <si>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</si>
  <si>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</si>
  <si>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</si>
  <si>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</si>
  <si>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</si>
  <si>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</si>
  <si>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</si>
  <si>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</si>
  <si>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</si>
  <si>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</si>
  <si>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</si>
  <si>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</si>
  <si>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</si>
  <si>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</si>
  <si>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</si>
  <si>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</si>
  <si>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</si>
  <si>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</si>
  <si>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</si>
  <si>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</si>
  <si>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</si>
  <si>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</si>
  <si>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</si>
  <si>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</si>
  <si>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</si>
  <si>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</si>
  <si>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</si>
  <si>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</si>
  <si>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</si>
  <si>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</si>
  <si>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</si>
  <si>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</si>
  <si>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</si>
  <si>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</si>
  <si>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</si>
  <si>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</si>
  <si>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</si>
  <si>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</si>
  <si>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</si>
  <si>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</si>
  <si>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</si>
  <si>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</si>
  <si>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</si>
  <si>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</si>
  <si>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</si>
  <si>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</si>
  <si>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</si>
  <si>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</si>
  <si>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</si>
  <si>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</si>
  <si>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</si>
  <si>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</si>
  <si>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</si>
  <si>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</si>
  <si>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</si>
  <si>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</si>
  <si>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</si>
  <si>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</si>
  <si>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</si>
  <si>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</si>
  <si>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</si>
  <si>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</si>
  <si>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</si>
  <si>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</si>
  <si>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</si>
  <si>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</si>
  <si>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</si>
  <si>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</si>
  <si>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</si>
  <si>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</si>
  <si>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</si>
  <si>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</si>
  <si>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</si>
  <si>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</si>
  <si>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</si>
  <si>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</si>
  <si>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</si>
  <si>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</si>
  <si>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</si>
  <si>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</si>
  <si>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</si>
  <si>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</si>
  <si>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</si>
  <si>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</si>
  <si>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</si>
  <si>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</si>
  <si>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</si>
  <si>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</si>
  <si>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</si>
  <si>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</si>
  <si>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</si>
  <si>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</si>
  <si>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</si>
  <si>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</si>
  <si>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</si>
  <si>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</si>
  <si>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</si>
  <si>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</si>
  <si>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</si>
  <si>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</si>
  <si>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</si>
  <si>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</si>
  <si>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</si>
  <si>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</si>
  <si>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</si>
  <si>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</si>
  <si>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</si>
  <si>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</si>
  <si>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</si>
  <si>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</si>
  <si>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</si>
  <si>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</si>
  <si>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</si>
  <si>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</si>
  <si>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</si>
  <si>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</si>
  <si>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</si>
  <si>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</si>
  <si>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</si>
  <si>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</si>
  <si>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</si>
  <si>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</si>
  <si>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</si>
  <si>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</si>
  <si>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</si>
  <si>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</si>
  <si>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</si>
  <si>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</si>
  <si>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</si>
  <si>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</si>
  <si>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</si>
  <si>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</si>
  <si>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</si>
  <si>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</si>
  <si>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</si>
  <si>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</si>
  <si>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</si>
  <si>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</si>
  <si>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</si>
  <si>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</si>
  <si>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</si>
  <si>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</si>
  <si>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</si>
  <si>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</si>
  <si>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</si>
  <si>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</si>
  <si>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</si>
  <si>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</si>
  <si>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</si>
  <si>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</si>
  <si>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</si>
  <si>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</si>
  <si>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</si>
  <si>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</si>
  <si>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</si>
  <si>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</si>
  <si>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</si>
  <si>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</si>
  <si>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</si>
  <si>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</si>
  <si>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</si>
  <si>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</si>
  <si>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</si>
  <si>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</si>
  <si>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</si>
  <si>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</si>
  <si>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</si>
  <si>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</si>
  <si>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</si>
  <si>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</si>
  <si>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</si>
  <si>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</si>
  <si>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</si>
  <si>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</si>
  <si>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</si>
  <si>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</si>
  <si>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</si>
  <si>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</si>
  <si>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</si>
  <si>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</si>
  <si>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</si>
  <si>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</si>
  <si>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</si>
  <si>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</si>
  <si>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</si>
  <si>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</si>
  <si>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</si>
  <si>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</si>
  <si>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</si>
  <si>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</si>
  <si>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</si>
  <si>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</si>
  <si>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</si>
  <si>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</si>
  <si>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</si>
  <si>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</si>
  <si>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</si>
  <si>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</si>
  <si>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</si>
  <si>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</si>
  <si>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</si>
  <si>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</si>
  <si>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</si>
  <si>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</si>
  <si>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</si>
  <si>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</si>
  <si>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</si>
  <si>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</si>
  <si>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</si>
  <si>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</si>
  <si>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</si>
  <si>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</si>
  <si>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</si>
  <si>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</si>
  <si>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</si>
  <si>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</si>
  <si>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</si>
  <si>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</si>
  <si>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</si>
  <si>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</si>
  <si>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</si>
  <si>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</si>
  <si>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</si>
  <si>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</si>
  <si>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</si>
  <si>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</si>
  <si>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</si>
  <si>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</si>
  <si>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</si>
  <si>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</si>
  <si>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</si>
  <si>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</si>
  <si>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</si>
  <si>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</si>
  <si>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</si>
  <si>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</si>
  <si>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</si>
  <si>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</si>
  <si>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</si>
  <si>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</si>
  <si>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</si>
  <si>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</si>
  <si>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</si>
  <si>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</si>
  <si>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</si>
  <si>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</si>
  <si>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</si>
  <si>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</si>
  <si>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</si>
  <si>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</si>
  <si>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</si>
  <si>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</si>
  <si>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</si>
  <si>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</si>
  <si>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</si>
  <si>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</si>
  <si>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</si>
  <si>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</si>
  <si>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</si>
  <si>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</si>
  <si>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</si>
  <si>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</si>
  <si>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</si>
  <si>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</si>
  <si>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</si>
  <si>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</si>
  <si>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</si>
  <si>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</si>
  <si>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</si>
  <si>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</si>
  <si>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</si>
  <si>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</si>
  <si>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</si>
  <si>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</si>
  <si>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</si>
  <si>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</si>
  <si>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</si>
  <si>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</si>
  <si>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</si>
  <si>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</si>
  <si>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</si>
  <si>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</si>
  <si>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</si>
  <si>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</si>
  <si>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</si>
  <si>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</si>
  <si>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</si>
  <si>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</si>
  <si>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</si>
  <si>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</si>
  <si>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</si>
  <si>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</si>
  <si>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</si>
  <si>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</si>
  <si>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</si>
  <si>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</si>
  <si>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</si>
  <si>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</si>
  <si>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</si>
  <si>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</si>
  <si>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</si>
  <si>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</si>
  <si>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</si>
  <si>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</si>
  <si>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</si>
  <si>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</si>
  <si>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</si>
  <si>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</si>
  <si>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</si>
  <si>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</si>
  <si>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</si>
  <si>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</si>
  <si>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</si>
  <si>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</si>
  <si>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</si>
  <si>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</si>
  <si>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</si>
  <si>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</si>
  <si>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</si>
  <si>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</si>
  <si>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</si>
  <si>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</si>
  <si>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</si>
  <si>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</si>
  <si>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</si>
  <si>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</si>
  <si>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</si>
  <si>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</si>
  <si>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</si>
  <si>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</si>
  <si>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</si>
  <si>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</si>
  <si>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</si>
  <si>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</si>
  <si>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</si>
  <si>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</si>
  <si>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</si>
  <si>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</si>
  <si>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</si>
  <si>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</si>
  <si>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</si>
  <si>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</si>
  <si>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</si>
  <si>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</si>
  <si>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</si>
  <si>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</si>
  <si>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</si>
  <si>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</si>
  <si>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</si>
  <si>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</si>
  <si>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</si>
  <si>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</si>
  <si>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</si>
  <si>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</si>
  <si>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</si>
  <si>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</si>
  <si>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</si>
  <si>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</si>
  <si>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</si>
  <si>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</si>
  <si>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</si>
  <si>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</si>
  <si>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</si>
  <si>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</si>
  <si>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</si>
  <si>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</si>
  <si>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</si>
  <si>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</si>
  <si>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</si>
  <si>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</si>
  <si>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</si>
  <si>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</si>
  <si>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</si>
  <si>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</si>
  <si>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</si>
  <si>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</si>
  <si>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</si>
  <si>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</si>
  <si>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</si>
  <si>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</si>
  <si>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</si>
  <si>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</si>
  <si>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</si>
  <si>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</si>
  <si>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</si>
  <si>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</si>
  <si>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</si>
  <si>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</si>
  <si>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</si>
  <si>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</si>
  <si>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</si>
  <si>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</si>
  <si>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</si>
  <si>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</si>
  <si>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</si>
  <si>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</si>
  <si>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</si>
  <si>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</si>
  <si>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</si>
  <si>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</si>
  <si>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</si>
  <si>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</si>
  <si>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</si>
  <si>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</si>
  <si>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</si>
  <si>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</si>
  <si>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</si>
  <si>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</si>
  <si>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</si>
  <si>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</si>
  <si>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</si>
  <si>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</si>
  <si>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</si>
  <si>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</si>
  <si>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</si>
  <si>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</si>
  <si>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</si>
  <si>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</si>
  <si>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</si>
  <si>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</si>
  <si>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</si>
  <si>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</si>
  <si>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</si>
  <si>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</si>
  <si>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</si>
  <si>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</si>
  <si>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</si>
  <si>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</si>
  <si>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</si>
  <si>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</si>
  <si>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</si>
  <si>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</si>
  <si>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</si>
  <si>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</si>
  <si>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</si>
  <si>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</si>
  <si>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</si>
  <si>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</si>
  <si>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</si>
  <si>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</si>
  <si>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</si>
  <si>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</si>
  <si>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</si>
  <si>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</si>
  <si>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</si>
  <si>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</si>
  <si>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</si>
  <si>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</si>
  <si>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</si>
  <si>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</si>
  <si>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</si>
  <si>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</si>
  <si>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</si>
  <si>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</si>
  <si>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</si>
  <si>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</si>
  <si>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</si>
  <si>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</si>
  <si>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</si>
  <si>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</si>
  <si>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</si>
  <si>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</si>
  <si>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</si>
  <si>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</si>
  <si>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</si>
  <si>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</si>
  <si>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</si>
  <si>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</si>
  <si>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</si>
  <si>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</si>
  <si>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</si>
  <si>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</si>
  <si>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</si>
  <si>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</si>
  <si>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</si>
  <si>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</si>
  <si>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</si>
  <si>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</si>
  <si>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</si>
  <si>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</si>
  <si>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</si>
  <si>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</si>
  <si>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</si>
  <si>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</si>
  <si>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</si>
  <si>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</si>
  <si>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</si>
  <si>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</si>
  <si>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</si>
  <si>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</si>
  <si>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</si>
  <si>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</si>
  <si>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</si>
  <si>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</si>
  <si>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</si>
  <si>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</si>
  <si>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</si>
  <si>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</si>
  <si>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</si>
  <si>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</si>
  <si>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</si>
  <si>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</si>
  <si>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</si>
  <si>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</si>
  <si>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</si>
  <si>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</si>
  <si>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</si>
  <si>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</si>
  <si>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</si>
  <si>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</si>
  <si>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</si>
  <si>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</si>
  <si>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</si>
  <si>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</si>
  <si>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</si>
  <si>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</si>
  <si>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</si>
  <si>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</si>
  <si>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</si>
  <si>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</si>
  <si>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</si>
  <si>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</si>
  <si>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</si>
  <si>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</si>
  <si>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</si>
  <si>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</si>
  <si>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</si>
  <si>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</si>
  <si>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</si>
  <si>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</si>
  <si>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</si>
  <si>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</si>
  <si>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</si>
  <si>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</si>
  <si>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</si>
  <si>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</si>
  <si>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</si>
  <si>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</si>
  <si>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</si>
  <si>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</si>
  <si>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</si>
  <si>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</si>
  <si>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</si>
  <si>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</si>
  <si>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</si>
  <si>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</si>
  <si>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</si>
  <si>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</si>
  <si>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</si>
  <si>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</si>
  <si>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</si>
  <si>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</si>
  <si>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</si>
  <si>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</si>
  <si>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</si>
  <si>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</si>
  <si>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</si>
  <si>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</si>
  <si>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</si>
  <si>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</si>
  <si>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</si>
  <si>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</si>
  <si>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</si>
  <si>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</si>
  <si>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</si>
  <si>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</si>
  <si>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</si>
  <si>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</si>
  <si>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</si>
  <si>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</si>
  <si>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</si>
  <si>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</si>
  <si>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</si>
  <si>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</si>
  <si>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</si>
  <si>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</si>
  <si>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</si>
  <si>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</si>
  <si>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</si>
  <si>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</si>
  <si>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</si>
  <si>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</si>
  <si>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</si>
  <si>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</si>
  <si>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</si>
  <si>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</si>
  <si>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</si>
  <si>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</si>
  <si>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</si>
  <si>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</si>
  <si>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</si>
  <si>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</si>
  <si>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</si>
  <si>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</si>
  <si>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</si>
  <si>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</si>
  <si>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</si>
  <si>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</si>
  <si>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</si>
  <si>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</si>
  <si>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</si>
  <si>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</si>
  <si>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</si>
  <si>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</si>
  <si>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</si>
  <si>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</si>
  <si>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</si>
  <si>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</si>
  <si>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</si>
  <si>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</si>
  <si>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</si>
  <si>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</si>
  <si>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</si>
  <si>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</si>
  <si>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</si>
  <si>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</si>
  <si>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</si>
  <si>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</si>
  <si>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</si>
  <si>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</si>
  <si>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</si>
  <si>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</si>
  <si>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</si>
  <si>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</si>
  <si>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</si>
  <si>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</si>
  <si>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</si>
  <si>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</si>
  <si>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</si>
  <si>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</si>
  <si>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</si>
  <si>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</si>
  <si>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</si>
  <si>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</si>
  <si>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</si>
  <si>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</si>
  <si>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</si>
  <si>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</si>
  <si>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</si>
  <si>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</si>
  <si>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</si>
  <si>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</si>
  <si>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</si>
  <si>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</si>
  <si>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</si>
  <si>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</si>
  <si>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</si>
  <si>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</si>
  <si>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</si>
  <si>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</si>
  <si>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</si>
  <si>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</si>
  <si>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</si>
  <si>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</si>
  <si>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</si>
  <si>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</si>
  <si>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</si>
  <si>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</si>
  <si>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</si>
  <si>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</si>
  <si>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</si>
  <si>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</si>
  <si>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</si>
  <si>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</si>
  <si>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</si>
  <si>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</si>
  <si>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</si>
  <si>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</si>
  <si>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</si>
  <si>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</si>
  <si>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</si>
  <si>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</si>
  <si>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</si>
  <si>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</si>
  <si>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</si>
  <si>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</si>
  <si>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</si>
  <si>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</si>
  <si>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</si>
  <si>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</si>
  <si>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</si>
  <si>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</si>
  <si>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</si>
  <si>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</si>
  <si>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</si>
  <si>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</si>
  <si>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</si>
  <si>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</si>
  <si>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</si>
  <si>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</si>
  <si>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</si>
  <si>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</si>
  <si>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</si>
  <si>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</si>
  <si>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</si>
  <si>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</si>
  <si>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</si>
  <si>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</si>
  <si>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</si>
  <si>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</si>
  <si>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</si>
  <si>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</si>
  <si>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</si>
  <si>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</si>
  <si>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</si>
  <si>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</si>
  <si>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</si>
  <si>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</si>
  <si>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</si>
  <si>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</si>
  <si>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</si>
  <si>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</si>
  <si>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</si>
  <si>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</si>
  <si>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</si>
  <si>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</si>
  <si>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</si>
  <si>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</si>
  <si>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</si>
  <si>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</si>
  <si>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</si>
  <si>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</si>
  <si>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</si>
  <si>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</si>
  <si>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</si>
  <si>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</si>
  <si>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</si>
  <si>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</si>
  <si>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</si>
  <si>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</si>
  <si>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</si>
  <si>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</si>
  <si>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</si>
  <si>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</si>
  <si>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</si>
  <si>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</si>
  <si>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</si>
  <si>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</si>
  <si>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</si>
  <si>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</si>
  <si>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</si>
  <si>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</si>
  <si>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</si>
  <si>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</si>
  <si>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</si>
  <si>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</si>
  <si>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</si>
  <si>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</si>
  <si>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</si>
  <si>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</si>
  <si>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</si>
  <si>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</si>
  <si>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</si>
  <si>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</si>
  <si>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</si>
  <si>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</si>
  <si>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</si>
  <si>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</si>
  <si>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</si>
  <si>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</si>
  <si>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</si>
  <si>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</si>
  <si>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</si>
  <si>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</si>
  <si>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</si>
  <si>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</si>
  <si>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</si>
  <si>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</si>
  <si>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</si>
  <si>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</si>
  <si>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</si>
  <si>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</si>
  <si>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</si>
  <si>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</si>
  <si>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</si>
  <si>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</si>
  <si>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</si>
  <si>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</si>
  <si>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</si>
  <si>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</si>
  <si>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</si>
  <si>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</si>
  <si>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</si>
  <si>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</si>
  <si>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</si>
  <si>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</si>
  <si>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</si>
  <si>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</si>
  <si>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</si>
  <si>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</si>
  <si>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</si>
  <si>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</si>
  <si>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</si>
  <si>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</si>
  <si>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</si>
  <si>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</si>
  <si>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</si>
  <si>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</si>
  <si>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</si>
  <si>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</si>
  <si>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</si>
  <si>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</si>
  <si>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</si>
  <si>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</si>
  <si>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</si>
  <si>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</si>
  <si>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</si>
  <si>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</si>
  <si>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</si>
  <si>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</si>
  <si>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</si>
  <si>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</si>
  <si>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</si>
  <si>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</si>
  <si>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</si>
  <si>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</si>
  <si>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</si>
  <si>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</si>
  <si>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</si>
  <si>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</si>
  <si>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</si>
  <si>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</si>
  <si>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</si>
  <si>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</si>
  <si>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</si>
  <si>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</si>
  <si>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</si>
  <si>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</si>
  <si>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</si>
  <si>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</si>
  <si>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</si>
  <si>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</si>
  <si>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</si>
  <si>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</si>
  <si>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</si>
  <si>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</si>
  <si>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</si>
  <si>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</si>
  <si>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</si>
  <si>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</si>
  <si>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</si>
  <si>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</si>
  <si>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</si>
  <si>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</si>
  <si>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</si>
  <si>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</si>
  <si>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</si>
  <si>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</si>
  <si>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</si>
  <si>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</si>
  <si>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</si>
  <si>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</si>
  <si>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</si>
  <si>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</si>
  <si>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</si>
  <si>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</si>
  <si>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</si>
  <si>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</si>
  <si>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</si>
  <si>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</si>
  <si>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</si>
  <si>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</si>
  <si>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</si>
  <si>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</si>
  <si>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</si>
  <si>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</si>
  <si>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</si>
  <si>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</si>
  <si>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</si>
  <si>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</si>
  <si>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</si>
  <si>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</si>
  <si>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</si>
  <si>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</si>
  <si>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</si>
  <si>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</si>
  <si>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</si>
  <si>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</si>
  <si>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</si>
  <si>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</si>
  <si>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</si>
  <si>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</si>
  <si>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</si>
  <si>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</si>
  <si>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</si>
  <si>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</si>
  <si>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</si>
  <si>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</si>
  <si>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</si>
  <si>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</si>
  <si>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</si>
  <si>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</si>
  <si>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</si>
  <si>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</si>
  <si>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</si>
  <si>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</si>
  <si>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</si>
  <si>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</si>
  <si>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</si>
  <si>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</si>
  <si>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</si>
  <si>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</si>
  <si>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</si>
  <si>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</si>
  <si>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</si>
  <si>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</si>
  <si>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</si>
  <si>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</si>
  <si>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</si>
  <si>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</si>
  <si>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</si>
  <si>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</si>
  <si>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</si>
  <si>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</si>
  <si>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</si>
  <si>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</si>
  <si>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</si>
  <si>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</si>
  <si>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</si>
  <si>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</si>
  <si>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</si>
  <si>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</si>
  <si>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</si>
  <si>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</si>
  <si>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</si>
  <si>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</si>
  <si>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</si>
  <si>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</si>
  <si>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</si>
  <si>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</si>
  <si>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</si>
  <si>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</si>
  <si>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</si>
  <si>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</si>
  <si>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</si>
  <si>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</si>
  <si>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</si>
  <si>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</si>
  <si>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</si>
  <si>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</si>
  <si>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</si>
  <si>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</si>
  <si>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</si>
  <si>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</si>
  <si>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</si>
  <si>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</si>
  <si>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</si>
  <si>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</si>
  <si>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</si>
  <si>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</si>
  <si>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</si>
  <si>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</si>
  <si>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</si>
  <si>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</si>
  <si>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</si>
  <si>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</si>
  <si>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</si>
  <si>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</si>
  <si>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</si>
  <si>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</si>
  <si>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</si>
  <si>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</si>
  <si>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</si>
  <si>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</si>
  <si>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</si>
  <si>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</si>
  <si>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</si>
  <si>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</si>
  <si>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</si>
  <si>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</si>
  <si>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</si>
  <si>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</si>
  <si>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</si>
  <si>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</si>
  <si>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</si>
  <si>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</si>
  <si>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</si>
  <si>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</si>
  <si>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</si>
  <si>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</si>
  <si>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</si>
  <si>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</si>
  <si>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</si>
  <si>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</si>
  <si>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</si>
  <si>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</si>
  <si>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</si>
  <si>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</si>
  <si>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</si>
  <si>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</si>
  <si>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</si>
  <si>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</si>
  <si>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</si>
  <si>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</si>
  <si>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</si>
  <si>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</si>
  <si>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</si>
  <si>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</si>
  <si>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</si>
  <si>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</si>
  <si>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</si>
  <si>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</si>
  <si>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</si>
  <si>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</si>
  <si>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</si>
  <si>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</si>
  <si>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</si>
  <si>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</si>
  <si>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</si>
  <si>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</si>
  <si>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</si>
  <si>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</si>
  <si>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</si>
  <si>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</si>
  <si>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</si>
  <si>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</si>
  <si>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</si>
  <si>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</si>
  <si>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</si>
  <si>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</si>
  <si>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</si>
  <si>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</si>
  <si>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</si>
  <si>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</si>
  <si>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</si>
  <si>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</si>
  <si>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</si>
  <si>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</si>
  <si>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</si>
  <si>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</si>
  <si>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</si>
  <si>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</si>
  <si>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</si>
  <si>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</si>
  <si>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</si>
  <si>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</si>
  <si>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</si>
  <si>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</si>
  <si>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</si>
  <si>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</si>
  <si>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</si>
  <si>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</si>
  <si>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</si>
  <si>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</si>
  <si>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</si>
  <si>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</si>
  <si>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</si>
  <si>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</si>
  <si>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</si>
  <si>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</si>
  <si>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</si>
  <si>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</si>
  <si>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</si>
  <si>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</si>
  <si>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</si>
  <si>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</si>
  <si>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</si>
  <si>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</si>
  <si>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</si>
  <si>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</si>
  <si>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</si>
  <si>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</si>
  <si>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</si>
  <si>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</si>
  <si>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</si>
  <si>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</si>
  <si>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</si>
  <si>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</si>
  <si>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</si>
  <si>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</si>
  <si>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</si>
  <si>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</si>
  <si>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</si>
  <si>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</si>
  <si>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</si>
  <si>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</si>
  <si>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</si>
  <si>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</si>
  <si>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</si>
  <si>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</si>
  <si>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</si>
  <si>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</si>
  <si>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</si>
  <si>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</si>
  <si>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</si>
  <si>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</si>
  <si>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</si>
  <si>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</si>
  <si>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</si>
  <si>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</si>
  <si>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</si>
  <si>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</si>
  <si>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</si>
  <si>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</si>
  <si>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</si>
  <si>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</si>
  <si>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</si>
  <si>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</si>
  <si>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</si>
  <si>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</si>
  <si>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</si>
  <si>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</si>
  <si>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</si>
  <si>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</si>
  <si>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</si>
  <si>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</si>
  <si>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</si>
  <si>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</si>
  <si>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</si>
  <si>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</si>
  <si>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</si>
  <si>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</si>
  <si>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</si>
  <si>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</si>
  <si>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</si>
  <si>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</si>
  <si>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</si>
  <si>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</si>
  <si>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</si>
  <si>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</si>
  <si>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</si>
  <si>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</si>
  <si>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</si>
  <si>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</si>
  <si>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</si>
  <si>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</si>
  <si>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</si>
  <si>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</si>
  <si>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</si>
  <si>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</si>
  <si>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</si>
  <si>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</si>
  <si>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</si>
  <si>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</si>
  <si>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</si>
  <si>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</si>
  <si>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</si>
  <si>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</si>
  <si>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</si>
  <si>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</si>
  <si>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</si>
  <si>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</si>
  <si>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</si>
  <si>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</si>
  <si>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</si>
  <si>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</si>
  <si>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</si>
  <si>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</si>
  <si>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</si>
  <si>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</si>
  <si>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</si>
  <si>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</si>
  <si>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</si>
  <si>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</si>
  <si>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</si>
  <si>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</si>
  <si>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</si>
  <si>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</si>
  <si>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</si>
  <si>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</si>
  <si>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</si>
  <si>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</si>
  <si>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</si>
  <si>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</si>
  <si>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</si>
  <si>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</si>
  <si>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</si>
  <si>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</si>
  <si>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</si>
  <si>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</si>
  <si>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</si>
  <si>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</si>
  <si>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</si>
  <si>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</si>
  <si>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</si>
  <si>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</si>
  <si>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</si>
  <si>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</si>
  <si>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</si>
  <si>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</si>
  <si>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</si>
  <si>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</si>
  <si>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</si>
  <si>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</si>
  <si>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</si>
  <si>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</si>
  <si>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</si>
  <si>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</si>
  <si>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</si>
  <si>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</si>
  <si>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</si>
  <si>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</si>
  <si>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</si>
  <si>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</si>
  <si>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</si>
  <si>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</si>
  <si>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</si>
  <si>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</si>
  <si>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</si>
  <si>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</si>
  <si>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</si>
  <si>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</si>
  <si>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</si>
  <si>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</si>
  <si>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</si>
  <si>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</si>
  <si>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</si>
  <si>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</si>
  <si>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</si>
  <si>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</si>
  <si>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</si>
  <si>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</si>
  <si>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</si>
  <si>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</si>
  <si>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</si>
  <si>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</si>
  <si>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</si>
  <si>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</si>
  <si>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</si>
  <si>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</si>
  <si>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</si>
  <si>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</si>
  <si>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</si>
  <si>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</si>
  <si>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</si>
  <si>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</si>
  <si>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</si>
  <si>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</si>
  <si>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</si>
  <si>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</si>
  <si>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</si>
  <si>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</si>
  <si>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</si>
  <si>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</si>
  <si>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</si>
  <si>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</si>
  <si>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</si>
  <si>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</si>
  <si>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</si>
  <si>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</si>
  <si>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</si>
  <si>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</si>
  <si>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</si>
  <si>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</si>
  <si>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</si>
  <si>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</si>
  <si>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</si>
  <si>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</si>
  <si>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</si>
  <si>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</si>
  <si>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</si>
  <si>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</si>
  <si>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</si>
  <si>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</si>
  <si>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</si>
  <si>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</si>
  <si>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</si>
  <si>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</si>
  <si>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</si>
  <si>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</si>
  <si>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</si>
  <si>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</si>
  <si>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</si>
  <si>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</si>
  <si>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</si>
  <si>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</si>
  <si>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</si>
  <si>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</si>
  <si>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</si>
  <si>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</si>
  <si>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</si>
  <si>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</si>
  <si>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</si>
  <si>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</si>
  <si>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</si>
  <si>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</si>
  <si>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</si>
  <si>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</si>
  <si>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</si>
  <si>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</si>
  <si>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</si>
  <si>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</si>
  <si>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</si>
  <si>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</si>
  <si>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</si>
  <si>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</si>
  <si>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</si>
  <si>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</si>
  <si>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</si>
  <si>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</si>
  <si>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</si>
  <si>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</si>
  <si>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</si>
  <si>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</si>
  <si>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</si>
  <si>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</si>
  <si>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</si>
  <si>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</si>
  <si>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</si>
  <si>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</si>
  <si>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</si>
  <si>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</si>
  <si>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</si>
  <si>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</si>
  <si>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</si>
  <si>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</si>
  <si>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</si>
  <si>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</si>
  <si>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</si>
  <si>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</si>
  <si>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</si>
  <si>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</si>
  <si>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</si>
  <si>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</si>
  <si>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</si>
  <si>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</si>
  <si>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</si>
  <si>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</si>
  <si>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</si>
  <si>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</si>
  <si>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</si>
  <si>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</si>
  <si>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</si>
  <si>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</si>
  <si>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</si>
  <si>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</si>
  <si>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</si>
  <si>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</si>
  <si>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</si>
  <si>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</si>
  <si>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</si>
  <si>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</si>
  <si>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</si>
  <si>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</si>
  <si>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</si>
  <si>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</si>
  <si>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</si>
  <si>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</si>
  <si>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</si>
  <si>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</si>
  <si>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</si>
  <si>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</si>
  <si>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</si>
  <si>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</si>
  <si>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</si>
  <si>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</si>
  <si>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</si>
  <si>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</si>
  <si>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</si>
  <si>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</si>
  <si>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</si>
  <si>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</si>
  <si>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</si>
  <si>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</si>
  <si>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</si>
  <si>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</si>
  <si>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</si>
  <si>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</si>
  <si>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</si>
  <si>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</si>
  <si>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</si>
  <si>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</si>
  <si>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</si>
  <si>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</si>
  <si>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</si>
  <si>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</si>
  <si>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</si>
  <si>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</si>
  <si>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</si>
  <si>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</si>
  <si>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</si>
  <si>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</si>
  <si>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</si>
  <si>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</si>
  <si>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</si>
  <si>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</si>
  <si>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</si>
  <si>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</si>
  <si>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</si>
  <si>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</si>
  <si>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</si>
  <si>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</si>
  <si>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</si>
  <si>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</si>
  <si>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</si>
  <si>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</si>
  <si>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</si>
  <si>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</si>
  <si>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</si>
  <si>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</si>
  <si>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</si>
  <si>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</si>
  <si>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</si>
  <si>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</si>
  <si>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</si>
  <si>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</si>
  <si>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</si>
  <si>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</si>
  <si>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</si>
  <si>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</si>
  <si>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</si>
  <si>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</si>
  <si>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</si>
  <si>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</si>
  <si>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</si>
  <si>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</si>
  <si>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</si>
  <si>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</si>
  <si>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</si>
  <si>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</si>
  <si>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</si>
  <si>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</si>
  <si>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</si>
  <si>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</si>
  <si>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</si>
  <si>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</si>
  <si>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</si>
  <si>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</si>
  <si>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</si>
  <si>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</si>
  <si>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</si>
  <si>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</si>
  <si>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</si>
  <si>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</si>
  <si>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</si>
  <si>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</si>
  <si>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</si>
  <si>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</si>
  <si>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</si>
  <si>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</si>
  <si>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</si>
  <si>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</si>
  <si>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</si>
  <si>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</si>
  <si>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</si>
  <si>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</si>
  <si>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</si>
  <si>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</si>
  <si>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</si>
  <si>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</si>
  <si>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</si>
  <si>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</si>
  <si>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</si>
  <si>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</si>
  <si>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</si>
  <si>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</si>
  <si>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</si>
  <si>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</si>
  <si>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</si>
  <si>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</si>
  <si>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</si>
  <si>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</si>
  <si>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</si>
  <si>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</si>
  <si>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</si>
  <si>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</si>
  <si>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</si>
  <si>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</si>
  <si>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</si>
  <si>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</si>
  <si>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</si>
  <si>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</si>
  <si>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</si>
  <si>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</si>
  <si>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</si>
  <si>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</si>
  <si>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</si>
  <si>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</si>
  <si>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</si>
  <si>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</si>
  <si>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</si>
  <si>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</si>
  <si>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</si>
  <si>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</si>
  <si>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</si>
  <si>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</si>
  <si>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</si>
  <si>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</si>
  <si>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</si>
  <si>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</si>
  <si>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</si>
  <si>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</si>
  <si>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</si>
  <si>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</si>
  <si>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</si>
  <si>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</si>
  <si>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</si>
  <si>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</si>
  <si>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</si>
  <si>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</si>
  <si>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</si>
  <si>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</si>
  <si>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</si>
  <si>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</si>
  <si>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</si>
  <si>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</si>
  <si>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</si>
  <si>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</si>
  <si>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</si>
  <si>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</si>
  <si>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</si>
  <si>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</si>
  <si>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</si>
  <si>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</si>
  <si>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</si>
  <si>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</si>
  <si>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</si>
  <si>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</si>
  <si>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</si>
  <si>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</si>
  <si>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</si>
  <si>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</si>
  <si>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</si>
  <si>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</si>
  <si>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</si>
  <si>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</si>
  <si>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</si>
  <si>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</si>
  <si>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</si>
  <si>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</si>
  <si>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</si>
  <si>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</si>
  <si>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</si>
  <si>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</si>
  <si>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</si>
  <si>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</si>
  <si>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</si>
  <si>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</si>
  <si>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</si>
  <si>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</si>
  <si>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</si>
  <si>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</si>
  <si>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</si>
  <si>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</si>
  <si>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</si>
  <si>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</si>
  <si>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</si>
  <si>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</si>
  <si>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</si>
  <si>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</si>
  <si>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</si>
  <si>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</si>
  <si>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</si>
  <si>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</si>
  <si>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</si>
  <si>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</si>
  <si>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</si>
  <si>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</si>
  <si>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</si>
  <si>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</si>
  <si>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</si>
  <si>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</si>
  <si>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</si>
  <si>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</si>
  <si>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</si>
  <si>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</si>
  <si>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</si>
  <si>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</si>
  <si>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</si>
  <si>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</si>
  <si>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</si>
  <si>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</si>
  <si>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</si>
  <si>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</si>
  <si>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</si>
  <si>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</si>
  <si>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</si>
  <si>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</si>
  <si>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</si>
  <si>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</si>
  <si>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</si>
  <si>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</si>
  <si>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</si>
  <si>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</si>
  <si>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</si>
  <si>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</si>
  <si>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</si>
  <si>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</si>
  <si>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</si>
  <si>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</si>
  <si>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</si>
  <si>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</si>
  <si>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</si>
  <si>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</si>
  <si>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</si>
  <si>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</si>
  <si>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</si>
  <si>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</si>
  <si>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</si>
  <si>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</si>
  <si>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</si>
  <si>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</si>
  <si>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</si>
  <si>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</si>
  <si>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</si>
  <si>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</si>
  <si>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</si>
  <si>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</si>
  <si>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</si>
  <si>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</si>
  <si>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</si>
  <si>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</si>
  <si>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</si>
  <si>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</si>
  <si>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</si>
  <si>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</si>
  <si>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</si>
  <si>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</si>
  <si>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</si>
  <si>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</si>
  <si>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</si>
  <si>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</si>
  <si>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</si>
  <si>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</si>
  <si>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</si>
  <si>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</si>
  <si>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</si>
  <si>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</si>
  <si>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</si>
  <si>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</si>
  <si>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</si>
  <si>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</si>
  <si>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</si>
  <si>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</si>
  <si>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</si>
  <si>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</si>
  <si>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</si>
  <si>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</si>
  <si>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</si>
  <si>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</si>
  <si>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</si>
  <si>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</si>
  <si>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</si>
  <si>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</si>
  <si>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</si>
  <si>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</si>
  <si>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</si>
  <si>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</si>
  <si>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</si>
  <si>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</si>
  <si>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</si>
  <si>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</si>
  <si>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</si>
  <si>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</si>
  <si>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</si>
  <si>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</si>
  <si>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</si>
  <si>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</si>
  <si>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</si>
  <si>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</si>
  <si>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</si>
  <si>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</si>
  <si>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</si>
  <si>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</si>
  <si>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</si>
  <si>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</si>
  <si>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</si>
  <si>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</si>
  <si>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</si>
  <si>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</si>
  <si>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</si>
  <si>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</si>
  <si>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</si>
  <si>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</si>
  <si>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</si>
  <si>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</si>
  <si>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</si>
  <si>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</si>
  <si>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</si>
  <si>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</si>
  <si>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</si>
  <si>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</si>
  <si>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</si>
  <si>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</si>
  <si>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</si>
  <si>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</si>
  <si>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</si>
  <si>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</si>
  <si>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</si>
  <si>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</si>
  <si>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</si>
  <si>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</si>
  <si>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</si>
  <si>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</si>
  <si>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</si>
  <si>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</si>
  <si>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</si>
  <si>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</si>
  <si>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</si>
  <si>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</si>
  <si>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</si>
  <si>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</si>
  <si>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</si>
  <si>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</si>
  <si>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</si>
  <si>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</si>
  <si>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</si>
  <si>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</si>
  <si>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</si>
  <si>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</si>
  <si>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</si>
  <si>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</si>
  <si>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</si>
  <si>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</si>
  <si>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</si>
  <si>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</si>
  <si>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</si>
  <si>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</si>
  <si>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</si>
  <si>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</si>
  <si>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</si>
  <si>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</si>
  <si>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</si>
  <si>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</si>
  <si>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</si>
  <si>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</si>
  <si>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</si>
  <si>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</si>
  <si>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</si>
  <si>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</si>
  <si>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</si>
  <si>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</si>
  <si>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</si>
  <si>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</si>
  <si>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</si>
  <si>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</si>
  <si>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</si>
  <si>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</si>
  <si>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</si>
  <si>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</si>
  <si>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</si>
  <si>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</si>
  <si>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</si>
  <si>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</si>
  <si>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</si>
  <si>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</si>
  <si>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</si>
  <si>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</si>
  <si>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</si>
  <si>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</si>
  <si>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</si>
  <si>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</si>
  <si>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</si>
  <si>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</si>
  <si>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</si>
  <si>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</si>
  <si>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</si>
  <si>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</si>
  <si>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</si>
  <si>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</si>
  <si>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</si>
  <si>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</si>
  <si>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</si>
  <si>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</si>
  <si>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</si>
  <si>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</si>
  <si>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</si>
  <si>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</si>
  <si>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</si>
  <si>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</si>
  <si>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</si>
  <si>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</si>
  <si>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</si>
  <si>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</si>
  <si>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</si>
  <si>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</si>
  <si>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</si>
  <si>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</si>
  <si>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</si>
  <si>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</si>
  <si>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</si>
  <si>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</si>
  <si>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</si>
  <si>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</si>
  <si>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</si>
  <si>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</si>
  <si>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</si>
  <si>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</si>
  <si>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</si>
  <si>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</si>
  <si>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</si>
  <si>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</si>
  <si>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</si>
  <si>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</si>
  <si>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</si>
  <si>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</si>
  <si>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</si>
  <si>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</si>
  <si>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</si>
  <si>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</si>
  <si>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</si>
  <si>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</si>
  <si>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</si>
  <si>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</si>
  <si>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</si>
  <si>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</si>
  <si>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</si>
  <si>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</si>
  <si>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</si>
  <si>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</si>
  <si>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</si>
  <si>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</si>
  <si>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</si>
  <si>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</si>
  <si>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</si>
  <si>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</si>
  <si>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</si>
  <si>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</si>
  <si>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</si>
  <si>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</si>
  <si>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</si>
  <si>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</si>
  <si>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</si>
  <si>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</si>
  <si>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</si>
  <si>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</si>
  <si>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</si>
  <si>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</si>
  <si>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</si>
  <si>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</si>
  <si>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</si>
  <si>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</si>
  <si>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</si>
  <si>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</si>
  <si>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</si>
  <si>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</si>
  <si>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</si>
  <si>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</si>
  <si>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</si>
  <si>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</si>
  <si>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</si>
  <si>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</si>
  <si>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</si>
  <si>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</si>
  <si>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</si>
  <si>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</si>
  <si>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</si>
  <si>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</si>
  <si>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</si>
  <si>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</si>
  <si>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</si>
  <si>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</si>
  <si>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</si>
  <si>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</si>
  <si>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</si>
  <si>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</si>
  <si>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</si>
  <si>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</si>
  <si>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</si>
  <si>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</si>
  <si>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</si>
  <si>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</si>
  <si>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</si>
  <si>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</si>
  <si>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</si>
  <si>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</si>
  <si>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</si>
  <si>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</si>
  <si>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</si>
  <si>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</si>
  <si>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</si>
  <si>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</si>
  <si>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</si>
  <si>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</si>
  <si>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</si>
  <si>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</si>
  <si>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</si>
  <si>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</si>
  <si>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</si>
  <si>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</si>
  <si>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</si>
  <si>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</si>
  <si>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</si>
  <si>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</si>
  <si>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</si>
  <si>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</si>
  <si>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</si>
  <si>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</si>
  <si>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</si>
  <si>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</si>
  <si>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</si>
  <si>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</si>
  <si>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</si>
  <si>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</si>
  <si>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</si>
  <si>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</si>
  <si>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</si>
  <si>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</si>
  <si>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</si>
  <si>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</si>
  <si>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</si>
  <si>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</si>
  <si>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</si>
  <si>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</si>
  <si>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</si>
  <si>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</si>
  <si>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</si>
  <si>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</si>
  <si>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</si>
  <si>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</si>
  <si>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</si>
  <si>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</si>
  <si>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</si>
  <si>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</si>
  <si>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</si>
  <si>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</si>
  <si>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</si>
  <si>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</si>
  <si>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</si>
  <si>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</si>
  <si>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</si>
  <si>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</si>
  <si>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</si>
  <si>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</si>
  <si>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</si>
  <si>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</si>
  <si>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</si>
  <si>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</si>
  <si>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</si>
  <si>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</si>
  <si>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</si>
  <si>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</si>
  <si>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</si>
  <si>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</si>
  <si>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</si>
  <si>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</si>
  <si>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</si>
  <si>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</si>
  <si>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</si>
  <si>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</si>
  <si>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</si>
  <si>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</si>
  <si>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</si>
  <si>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</si>
  <si>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</si>
  <si>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</si>
  <si>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</si>
  <si>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</si>
  <si>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</si>
  <si>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</si>
  <si>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</si>
  <si>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</si>
  <si>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</si>
  <si>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</si>
  <si>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</si>
  <si>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</si>
  <si>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</si>
  <si>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</si>
  <si>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</si>
  <si>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</si>
  <si>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</si>
  <si>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</si>
  <si>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</si>
  <si>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</si>
  <si>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</si>
  <si>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</si>
  <si>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</si>
  <si>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</si>
  <si>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</si>
  <si>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</si>
  <si>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</si>
  <si>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</si>
  <si>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</si>
  <si>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</si>
  <si>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</si>
  <si>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</si>
  <si>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</si>
  <si>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</si>
  <si>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</si>
  <si>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</si>
  <si>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</si>
  <si>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</si>
  <si>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</si>
  <si>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</si>
  <si>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</si>
  <si>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</si>
  <si>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</si>
  <si>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</si>
  <si>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</si>
  <si>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</si>
  <si>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</si>
  <si>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</si>
  <si>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</si>
  <si>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</si>
  <si>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</si>
  <si>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</si>
  <si>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</si>
  <si>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</si>
  <si>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</si>
  <si>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</si>
  <si>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</si>
  <si>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</si>
  <si>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</si>
  <si>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</si>
  <si>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</si>
  <si>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</si>
  <si>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</si>
  <si>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</si>
  <si>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</si>
  <si>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</si>
  <si>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</si>
  <si>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</si>
  <si>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</si>
  <si>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</si>
  <si>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</si>
  <si>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</si>
  <si>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</si>
  <si>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</si>
  <si>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</si>
  <si>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</si>
  <si>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</si>
  <si>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</si>
  <si>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</si>
  <si>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</si>
  <si>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</si>
  <si>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</si>
  <si>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</si>
  <si>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</si>
  <si>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</si>
  <si>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</si>
  <si>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</si>
  <si>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</si>
  <si>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</si>
  <si>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</si>
  <si>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</si>
  <si>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</si>
  <si>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</si>
  <si>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</si>
  <si>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</si>
  <si>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</si>
  <si>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</si>
  <si>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</si>
  <si>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</si>
  <si>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</si>
  <si>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</si>
  <si>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</si>
  <si>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</si>
  <si>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</si>
  <si>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</si>
  <si>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</si>
  <si>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</si>
  <si>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</si>
  <si>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</si>
  <si>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</si>
  <si>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</si>
  <si>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</si>
  <si>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</si>
  <si>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</si>
  <si>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</si>
  <si>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</si>
  <si>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</si>
  <si>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</si>
  <si>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</si>
  <si>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</si>
  <si>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</si>
  <si>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</si>
  <si>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</si>
  <si>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</si>
  <si>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</si>
  <si>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</si>
  <si>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</si>
  <si>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</si>
  <si>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</si>
  <si>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</si>
  <si>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</si>
  <si>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</si>
  <si>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</si>
  <si>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</si>
  <si>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</si>
  <si>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</si>
  <si>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</si>
  <si>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</si>
  <si>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</si>
  <si>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</si>
  <si>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</si>
  <si>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</si>
  <si>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</si>
  <si>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</si>
  <si>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</si>
  <si>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</si>
  <si>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</si>
  <si>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</si>
  <si>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</si>
  <si>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</si>
  <si>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</si>
  <si>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</si>
  <si>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</si>
  <si>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</si>
  <si>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</si>
  <si>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</si>
  <si>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</si>
  <si>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</si>
  <si>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</si>
  <si>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</si>
  <si>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</si>
  <si>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</si>
  <si>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</si>
  <si>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</si>
  <si>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</si>
  <si>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</si>
  <si>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</si>
  <si>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</si>
  <si>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</si>
  <si>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</si>
  <si>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</si>
  <si>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</si>
  <si>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</si>
  <si>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</si>
  <si>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</si>
  <si>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</si>
  <si>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</si>
  <si>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</si>
  <si>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</si>
  <si>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</si>
  <si>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</si>
  <si>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</si>
  <si>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</si>
  <si>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</si>
  <si>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</si>
  <si>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</si>
  <si>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</si>
  <si>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</si>
  <si>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</si>
  <si>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</si>
  <si>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</si>
  <si>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</si>
  <si>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</si>
  <si>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</si>
  <si>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</si>
  <si>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</si>
  <si>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</si>
  <si>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</si>
  <si>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</si>
  <si>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</si>
  <si>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</si>
  <si>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</si>
  <si>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</si>
  <si>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</si>
  <si>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</si>
  <si>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</si>
  <si>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</si>
  <si>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</si>
  <si>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</si>
  <si>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</si>
  <si>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</si>
  <si>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</si>
  <si>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</si>
  <si>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</si>
  <si>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</si>
  <si>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</si>
  <si>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</si>
  <si>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</si>
  <si>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</si>
  <si>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</si>
  <si>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</si>
  <si>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</si>
  <si>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</si>
  <si>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</si>
  <si>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</si>
  <si>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</si>
  <si>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</si>
  <si>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</si>
  <si>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</si>
  <si>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</si>
  <si>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</si>
  <si>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</si>
  <si>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</si>
  <si>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</si>
  <si>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</si>
  <si>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</si>
  <si>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</si>
  <si>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</si>
  <si>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</si>
  <si>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</si>
  <si>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</si>
  <si>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</si>
  <si>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</si>
  <si>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</si>
  <si>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</si>
  <si>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</si>
  <si>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</si>
  <si>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</si>
  <si>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</si>
  <si>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</si>
  <si>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</si>
  <si>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</si>
  <si>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</si>
  <si>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</si>
  <si>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</si>
  <si>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</si>
  <si>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</si>
  <si>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</si>
  <si>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</si>
  <si>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</si>
  <si>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</si>
  <si>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</si>
  <si>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</si>
  <si>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</si>
  <si>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</si>
  <si>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</si>
  <si>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</si>
  <si>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</si>
  <si>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</si>
  <si>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</si>
  <si>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</si>
  <si>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</si>
  <si>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</si>
  <si>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</si>
  <si>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</si>
  <si>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</si>
  <si>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</si>
  <si>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</si>
  <si>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</si>
  <si>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</si>
  <si>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</si>
  <si>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</si>
  <si>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</si>
  <si>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</si>
  <si>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</si>
  <si>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</si>
  <si>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</si>
  <si>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</si>
  <si>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</si>
  <si>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</si>
  <si>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</si>
  <si>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</si>
  <si>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</si>
  <si>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</si>
  <si>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</si>
  <si>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</si>
  <si>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</si>
  <si>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</si>
  <si>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</si>
  <si>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</si>
  <si>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</si>
  <si>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</si>
  <si>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</si>
  <si>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</si>
  <si>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</si>
  <si>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</si>
  <si>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</si>
  <si>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</si>
  <si>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</si>
  <si>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</si>
  <si>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</si>
  <si>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</si>
  <si>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</si>
  <si>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</si>
  <si>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</si>
  <si>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</si>
  <si>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</si>
  <si>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</si>
  <si>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</si>
  <si>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</si>
  <si>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</si>
  <si>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</si>
  <si>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</si>
  <si>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</si>
  <si>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</si>
  <si>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</si>
  <si>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</si>
  <si>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</si>
  <si>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</si>
  <si>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</si>
  <si>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</si>
  <si>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</si>
  <si>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</si>
  <si>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</si>
  <si>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</si>
  <si>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</si>
  <si>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</si>
  <si>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</si>
  <si>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</si>
  <si>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</si>
  <si>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</si>
  <si>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</si>
  <si>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</si>
  <si>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</si>
  <si>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</si>
  <si>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</si>
  <si>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</si>
  <si>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</si>
  <si>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</si>
  <si>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</si>
  <si>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</si>
  <si>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</si>
  <si>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</si>
  <si>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</si>
  <si>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</si>
  <si>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</si>
  <si>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</si>
  <si>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</si>
  <si>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</si>
  <si>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</si>
  <si>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</si>
  <si>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</si>
  <si>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</si>
  <si>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</si>
  <si>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</si>
  <si>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</si>
  <si>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</si>
  <si>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</si>
  <si>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</si>
  <si>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</si>
  <si>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</si>
  <si>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</si>
  <si>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</si>
  <si>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</si>
  <si>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</si>
  <si>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</si>
  <si>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</si>
  <si>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</si>
  <si>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</si>
  <si>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</si>
  <si>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</si>
  <si>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</si>
  <si>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</si>
  <si>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</si>
  <si>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</si>
  <si>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</si>
  <si>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</si>
  <si>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</si>
  <si>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</si>
  <si>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</si>
  <si>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</si>
  <si>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</si>
  <si>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</si>
  <si>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</si>
  <si>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</si>
  <si>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</si>
  <si>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</si>
  <si>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</si>
  <si>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</si>
  <si>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</si>
  <si>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</si>
  <si>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</si>
  <si>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</si>
  <si>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</si>
  <si>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</si>
  <si>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</si>
  <si>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</si>
  <si>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</si>
  <si>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</si>
  <si>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</si>
  <si>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</si>
  <si>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</si>
  <si>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</si>
  <si>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</si>
  <si>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</si>
  <si>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</si>
  <si>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</si>
  <si>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</si>
  <si>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</si>
  <si>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</si>
  <si>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</si>
  <si>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</si>
  <si>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</si>
  <si>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</si>
  <si>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</si>
  <si>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</si>
  <si>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</si>
  <si>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</si>
  <si>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</si>
  <si>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</si>
  <si>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</si>
  <si>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</si>
  <si>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</si>
  <si>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</si>
  <si>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</si>
  <si>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</si>
  <si>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</si>
  <si>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</si>
  <si>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</si>
  <si>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</si>
  <si>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</si>
  <si>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</si>
  <si>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</si>
  <si>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</si>
  <si>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</si>
  <si>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</si>
  <si>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</si>
  <si>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</si>
  <si>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</si>
  <si>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</si>
  <si>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</si>
  <si>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</si>
  <si>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</si>
  <si>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</si>
  <si>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</si>
  <si>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</si>
  <si>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</si>
  <si>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</si>
  <si>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</si>
  <si>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</si>
  <si>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</si>
  <si>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</si>
  <si>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</si>
  <si>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</si>
  <si>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</si>
  <si>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</si>
  <si>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</si>
  <si>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</si>
  <si>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</si>
  <si>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</si>
  <si>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</si>
  <si>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</si>
  <si>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</si>
  <si>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</si>
  <si>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</si>
  <si>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</si>
  <si>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</si>
  <si>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</si>
  <si>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</si>
  <si>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</si>
  <si>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</si>
  <si>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</si>
  <si>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</si>
  <si>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</si>
  <si>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</si>
  <si>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</si>
  <si>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</si>
  <si>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</si>
  <si>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</si>
  <si>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</si>
  <si>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</si>
  <si>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</si>
  <si>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</si>
  <si>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</si>
  <si>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</si>
  <si>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</si>
  <si>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</si>
  <si>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</si>
  <si>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</si>
  <si>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</si>
  <si>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</si>
  <si>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</si>
  <si>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</si>
  <si>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</si>
  <si>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</si>
  <si>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</si>
  <si>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</si>
  <si>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</si>
  <si>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</si>
  <si>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</si>
  <si>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</si>
  <si>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</si>
  <si>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</si>
  <si>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</si>
  <si>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</si>
  <si>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</si>
  <si>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</si>
  <si>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</si>
  <si>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</si>
  <si>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</si>
  <si>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</si>
  <si>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</si>
  <si>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</si>
  <si>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</si>
  <si>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</si>
  <si>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</si>
  <si>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</si>
  <si>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</si>
  <si>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</si>
  <si>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</si>
  <si>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</si>
  <si>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</si>
  <si>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</si>
  <si>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</si>
  <si>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</si>
  <si>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</si>
  <si>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</si>
  <si>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</si>
  <si>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</si>
  <si>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</si>
  <si>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</si>
  <si>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</si>
  <si>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</si>
  <si>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</si>
  <si>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</si>
  <si>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</si>
  <si>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</si>
  <si>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</si>
  <si>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</si>
  <si>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</si>
  <si>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</si>
  <si>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</si>
  <si>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</si>
  <si>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</si>
  <si>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</si>
  <si>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</si>
  <si>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</si>
  <si>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</si>
  <si>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</si>
  <si>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</si>
  <si>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</si>
  <si>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</si>
  <si>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</si>
  <si>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</si>
  <si>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</si>
  <si>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</si>
  <si>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</si>
  <si>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</si>
  <si>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</si>
  <si>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</si>
  <si>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</si>
  <si>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</si>
  <si>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</si>
  <si>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</si>
  <si>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</si>
  <si>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</si>
  <si>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</si>
  <si>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</si>
  <si>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</si>
  <si>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</si>
  <si>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</si>
  <si>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</si>
  <si>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</si>
  <si>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</si>
  <si>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</si>
  <si>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</si>
  <si>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</si>
  <si>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</si>
  <si>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</si>
  <si>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</si>
  <si>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</si>
  <si>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</si>
  <si>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</si>
  <si>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</si>
  <si>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</si>
  <si>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</si>
  <si>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</si>
  <si>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</si>
  <si>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</si>
  <si>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</si>
  <si>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</si>
  <si>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</si>
  <si>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</si>
  <si>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</si>
  <si>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</si>
  <si>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</si>
  <si>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</si>
  <si>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</si>
  <si>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</si>
  <si>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</si>
  <si>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</si>
  <si>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</si>
  <si>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</si>
  <si>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</si>
  <si>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</si>
  <si>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</si>
  <si>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</si>
  <si>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</si>
  <si>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</si>
  <si>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</si>
  <si>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</si>
  <si>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</si>
  <si>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</si>
  <si>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</si>
  <si>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</si>
  <si>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</si>
  <si>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</si>
  <si>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</si>
  <si>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</si>
  <si>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</si>
  <si>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</si>
  <si>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</si>
  <si>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</si>
  <si>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</si>
  <si>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</si>
  <si>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</si>
  <si>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</si>
  <si>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</si>
  <si>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</si>
  <si>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</si>
  <si>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</si>
  <si>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</si>
  <si>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</si>
  <si>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</si>
  <si>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</si>
  <si>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</si>
  <si>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</si>
  <si>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</si>
  <si>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</si>
  <si>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</si>
  <si>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</si>
  <si>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</si>
  <si>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</si>
  <si>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</si>
  <si>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</si>
  <si>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</si>
  <si>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</si>
  <si>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</si>
  <si>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</si>
  <si>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</si>
  <si>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</si>
  <si>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</si>
  <si>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</si>
  <si>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</si>
  <si>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</si>
  <si>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</si>
  <si>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</si>
  <si>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</si>
  <si>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</si>
  <si>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</si>
  <si>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</si>
  <si>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</si>
  <si>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</si>
  <si>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</si>
  <si>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</si>
  <si>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</si>
  <si>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</si>
  <si>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</si>
  <si>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</si>
  <si>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</si>
  <si>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</si>
  <si>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</si>
  <si>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</si>
  <si>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</si>
  <si>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</si>
  <si>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</si>
  <si>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</si>
  <si>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</si>
  <si>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</si>
  <si>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</si>
  <si>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</si>
  <si>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</si>
  <si>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</si>
  <si>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</si>
  <si>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</si>
  <si>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</si>
  <si>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</si>
  <si>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</si>
  <si>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</si>
  <si>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</si>
  <si>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</si>
  <si>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</si>
  <si>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</si>
  <si>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</si>
  <si>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</si>
  <si>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</si>
  <si>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</si>
  <si>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</si>
  <si>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</si>
  <si>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</si>
  <si>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</si>
  <si>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</si>
  <si>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</si>
  <si>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</si>
  <si>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</si>
  <si>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</si>
  <si>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</si>
  <si>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</si>
  <si>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</si>
  <si>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</si>
  <si>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</si>
  <si>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</si>
  <si>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</si>
  <si>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</si>
  <si>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</si>
  <si>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</si>
  <si>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</si>
  <si>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</si>
  <si>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</si>
  <si>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</si>
  <si>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</si>
  <si>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</si>
  <si>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</si>
  <si>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</si>
  <si>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</si>
  <si>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</si>
  <si>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</si>
  <si>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</si>
  <si>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</si>
  <si>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</si>
  <si>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</si>
  <si>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</si>
  <si>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</si>
  <si>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</si>
  <si>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</si>
  <si>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</si>
  <si>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</si>
  <si>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</si>
  <si>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</si>
  <si>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</si>
  <si>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</si>
  <si>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</si>
  <si>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</si>
  <si>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</si>
  <si>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</si>
  <si>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</si>
  <si>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</si>
  <si>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</si>
  <si>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</si>
  <si>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</si>
  <si>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</si>
  <si>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</si>
  <si>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</si>
  <si>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</si>
  <si>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</si>
  <si>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</si>
  <si>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</si>
  <si>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</si>
  <si>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</si>
  <si>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</si>
  <si>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</si>
  <si>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</si>
  <si>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</si>
  <si>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</si>
  <si>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</si>
  <si>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</si>
  <si>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</si>
  <si>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</si>
  <si>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</si>
  <si>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</si>
  <si>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</si>
  <si>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</si>
  <si>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</si>
  <si>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</si>
  <si>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</si>
  <si>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</si>
  <si>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</si>
  <si>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</si>
  <si>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</si>
  <si>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</si>
  <si>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</si>
  <si>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</si>
  <si>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</si>
  <si>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</si>
  <si>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</si>
  <si>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</si>
  <si>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</si>
  <si>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</si>
  <si>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</si>
  <si>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</si>
  <si>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</si>
  <si>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</si>
  <si>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</si>
  <si>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</si>
  <si>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</si>
  <si>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</si>
  <si>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</si>
  <si>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</si>
  <si>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</si>
  <si>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</si>
  <si>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</si>
  <si>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</si>
  <si>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</si>
  <si>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</si>
  <si>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</si>
  <si>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</si>
  <si>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</si>
  <si>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</si>
  <si>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</si>
  <si>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</si>
  <si>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</si>
  <si>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</si>
  <si>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</si>
  <si>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</si>
  <si>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</si>
  <si>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</si>
  <si>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</si>
  <si>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</si>
  <si>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</si>
  <si>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</si>
  <si>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</si>
  <si>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</si>
  <si>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</si>
  <si>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</si>
  <si>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</si>
  <si>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</si>
  <si>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</si>
  <si>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</si>
  <si>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</si>
  <si>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</si>
  <si>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</si>
  <si>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</si>
  <si>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</si>
  <si>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</si>
  <si>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</si>
  <si>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</si>
  <si>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</si>
  <si>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</si>
  <si>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</si>
  <si>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</si>
  <si>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</si>
  <si>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</si>
  <si>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</si>
  <si>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</si>
  <si>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</si>
  <si>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</si>
  <si>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</si>
  <si>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</si>
  <si>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</si>
  <si>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</si>
  <si>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</si>
  <si>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</si>
  <si>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</si>
  <si>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</si>
  <si>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</si>
  <si>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</si>
  <si>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</si>
  <si>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</si>
  <si>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</si>
  <si>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</si>
  <si>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</si>
  <si>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</si>
  <si>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</si>
  <si>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</si>
  <si>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</si>
  <si>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</si>
  <si>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</si>
  <si>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</si>
  <si>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</si>
  <si>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</si>
  <si>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</si>
  <si>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</si>
  <si>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</si>
  <si>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</si>
  <si>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</si>
  <si>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</si>
  <si>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</si>
  <si>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</si>
  <si>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</si>
  <si>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</si>
  <si>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</si>
  <si>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</si>
  <si>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</si>
  <si>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</si>
  <si>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</si>
  <si>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</si>
  <si>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</si>
  <si>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</si>
  <si>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</si>
  <si>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</si>
  <si>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</si>
  <si>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</si>
  <si>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</si>
  <si>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</si>
  <si>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</si>
  <si>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</si>
  <si>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</si>
  <si>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</si>
  <si>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</si>
  <si>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</si>
  <si>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</si>
  <si>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</si>
  <si>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</si>
  <si>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</si>
  <si>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</si>
  <si>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</si>
  <si>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</si>
  <si>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</si>
  <si>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</si>
  <si>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</si>
  <si>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</si>
  <si>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</si>
  <si>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</si>
  <si>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</si>
  <si>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</si>
  <si>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</si>
  <si>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</si>
  <si>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</si>
  <si>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</si>
  <si>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</si>
  <si>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</si>
  <si>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</si>
  <si>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</si>
  <si>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</si>
  <si>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</si>
  <si>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</si>
  <si>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</si>
  <si>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</si>
  <si>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</si>
  <si>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</si>
  <si>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</si>
  <si>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</si>
  <si>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</si>
  <si>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</si>
  <si>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</si>
  <si>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</si>
  <si>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</si>
  <si>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</si>
  <si>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</si>
  <si>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</si>
  <si>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</si>
  <si>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</si>
  <si>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</si>
  <si>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</si>
  <si>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</si>
  <si>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</si>
  <si>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</si>
  <si>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</si>
  <si>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</si>
  <si>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</si>
  <si>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</si>
  <si>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</si>
  <si>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</si>
  <si>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</si>
  <si>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</si>
  <si>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</si>
  <si>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</si>
  <si>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</si>
  <si>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</si>
  <si>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</si>
  <si>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</si>
  <si>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</si>
  <si>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</si>
  <si>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</si>
  <si>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</si>
  <si>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</si>
  <si>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</si>
  <si>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</si>
  <si>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</si>
  <si>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</si>
  <si>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</si>
  <si>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</si>
  <si>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</si>
  <si>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</si>
  <si>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</si>
  <si>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</si>
  <si>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</si>
  <si>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</si>
  <si>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</si>
  <si>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</si>
  <si>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</si>
  <si>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</si>
  <si>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</si>
  <si>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</si>
  <si>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</si>
  <si>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</si>
  <si>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</si>
  <si>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</si>
  <si>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</si>
  <si>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</si>
  <si>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</si>
  <si>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</si>
  <si>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</si>
  <si>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</si>
  <si>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</si>
  <si>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</si>
  <si>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</si>
  <si>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</si>
  <si>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</si>
  <si>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</si>
  <si>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</si>
  <si>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</si>
  <si>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</si>
  <si>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</si>
  <si>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</si>
  <si>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</si>
  <si>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</si>
  <si>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</si>
  <si>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</si>
  <si>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</si>
  <si>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</si>
  <si>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</si>
  <si>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</si>
  <si>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</si>
  <si>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</si>
  <si>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</si>
  <si>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</si>
  <si>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</si>
  <si>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</si>
  <si>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</si>
  <si>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</si>
  <si>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</si>
  <si>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</si>
  <si>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</si>
  <si>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</si>
  <si>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</si>
  <si>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</si>
  <si>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</si>
  <si>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</si>
  <si>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</si>
  <si>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</si>
  <si>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</si>
  <si>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</si>
  <si>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</si>
  <si>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</si>
  <si>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</si>
  <si>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</si>
  <si>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</si>
  <si>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</si>
  <si>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</si>
  <si>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</si>
  <si>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</si>
  <si>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</si>
  <si>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</si>
  <si>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</si>
  <si>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</si>
  <si>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</si>
  <si>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</si>
  <si>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</si>
  <si>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</si>
  <si>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</si>
  <si>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</si>
  <si>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</si>
  <si>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</si>
  <si>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</si>
  <si>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</si>
  <si>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</si>
  <si>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</si>
  <si>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</si>
  <si>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</si>
  <si>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</si>
  <si>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</si>
  <si>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</si>
  <si>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</si>
  <si>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</si>
  <si>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</si>
  <si>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</si>
  <si>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</si>
  <si>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</si>
  <si>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</si>
  <si>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</si>
  <si>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</si>
  <si>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</si>
  <si>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</si>
  <si>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</si>
  <si>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</si>
  <si>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</si>
  <si>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</si>
  <si>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</si>
  <si>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</si>
  <si>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</si>
  <si>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</si>
  <si>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</si>
  <si>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</si>
  <si>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</si>
  <si>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</si>
  <si>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</si>
  <si>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</si>
  <si>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</si>
  <si>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</si>
  <si>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</si>
  <si>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</si>
  <si>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</si>
  <si>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</si>
  <si>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</si>
  <si>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</si>
  <si>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</si>
  <si>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</si>
  <si>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</si>
  <si>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</si>
  <si>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</si>
  <si>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</si>
  <si>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</si>
  <si>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</si>
  <si>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</si>
  <si>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</si>
  <si>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</si>
  <si>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</si>
  <si>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</si>
  <si>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</si>
  <si>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</si>
  <si>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</si>
  <si>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</si>
  <si>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</si>
  <si>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</si>
  <si>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</si>
  <si>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</si>
  <si>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</si>
  <si>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</si>
  <si>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</si>
  <si>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</si>
  <si>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</si>
  <si>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</si>
  <si>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</si>
  <si>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</si>
  <si>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</si>
  <si>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</si>
  <si>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</si>
  <si>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</si>
  <si>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</si>
  <si>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</si>
  <si>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</si>
  <si>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</si>
  <si>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</si>
  <si>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</si>
  <si>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</si>
  <si>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</si>
  <si>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</si>
  <si>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</si>
  <si>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</si>
  <si>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</si>
  <si>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</si>
  <si>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</si>
  <si>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</si>
  <si>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</si>
  <si>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</si>
  <si>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</si>
  <si>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</si>
  <si>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</si>
  <si>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</si>
  <si>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</si>
  <si>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</si>
  <si>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</si>
  <si>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</si>
  <si>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</si>
  <si>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</si>
  <si>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</si>
  <si>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</si>
  <si>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</si>
  <si>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</si>
  <si>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</si>
  <si>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</si>
  <si>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</si>
  <si>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</si>
  <si>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</si>
  <si>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</si>
  <si>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</si>
  <si>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</si>
  <si>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</si>
  <si>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</si>
  <si>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</si>
  <si>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</si>
  <si>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</si>
  <si>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</si>
  <si>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</si>
  <si>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</si>
  <si>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</si>
  <si>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</si>
  <si>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</si>
  <si>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</si>
  <si>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</si>
  <si>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</si>
  <si>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</si>
  <si>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</si>
  <si>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</si>
  <si>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</si>
  <si>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</si>
  <si>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</si>
  <si>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</si>
  <si>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</si>
  <si>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</si>
  <si>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</si>
  <si>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</si>
  <si>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</si>
  <si>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</si>
  <si>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</si>
  <si>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</si>
  <si>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</si>
  <si>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</si>
  <si>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</si>
  <si>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</si>
  <si>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</si>
  <si>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</si>
  <si>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</si>
  <si>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</si>
  <si>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</si>
  <si>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</si>
  <si>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</si>
  <si>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</si>
  <si>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</si>
  <si>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</si>
  <si>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</si>
  <si>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</si>
  <si>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</si>
  <si>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</si>
  <si>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</si>
  <si>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</si>
  <si>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</si>
  <si>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</si>
  <si>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</si>
  <si>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</si>
  <si>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</si>
  <si>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</si>
  <si>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</si>
  <si>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</si>
  <si>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</si>
  <si>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</si>
  <si>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</si>
  <si>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</si>
  <si>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</si>
  <si>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</si>
  <si>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</si>
  <si>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</si>
  <si>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</si>
  <si>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</si>
  <si>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</si>
  <si>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</si>
  <si>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</si>
  <si>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</si>
  <si>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</si>
  <si>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</si>
  <si>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</si>
  <si>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</si>
  <si>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</si>
  <si>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</si>
  <si>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</si>
  <si>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</si>
  <si>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</si>
  <si>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</si>
  <si>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</si>
  <si>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</si>
  <si>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</si>
  <si>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</si>
  <si>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</si>
  <si>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</si>
  <si>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</si>
  <si>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</si>
  <si>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</si>
  <si>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</si>
  <si>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</si>
  <si>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</si>
  <si>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</si>
  <si>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</si>
  <si>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</si>
  <si>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</si>
  <si>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</si>
  <si>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</si>
  <si>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</si>
  <si>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</si>
  <si>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</si>
  <si>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</si>
  <si>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</si>
  <si>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</si>
  <si>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</si>
  <si>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</si>
  <si>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</si>
  <si>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</si>
  <si>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</si>
  <si>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</si>
  <si>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</si>
  <si>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</si>
  <si>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</si>
  <si>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</si>
  <si>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</si>
  <si>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</si>
  <si>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</si>
  <si>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</si>
  <si>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</si>
  <si>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</si>
  <si>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</si>
  <si>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</si>
  <si>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</si>
  <si>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</si>
  <si>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</si>
  <si>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</si>
  <si>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</si>
  <si>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</si>
  <si>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</si>
  <si>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</si>
  <si>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</si>
  <si>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</si>
  <si>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</si>
  <si>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</si>
  <si>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</si>
  <si>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</si>
  <si>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</si>
  <si>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</si>
  <si>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</si>
  <si>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</si>
  <si>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</si>
  <si>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</si>
  <si>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</si>
  <si>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</si>
  <si>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</si>
  <si>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</si>
  <si>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</si>
  <si>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</si>
  <si>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</si>
  <si>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</si>
  <si>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</si>
  <si>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</si>
  <si>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</si>
  <si>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</si>
  <si>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</si>
  <si>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</si>
  <si>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</si>
  <si>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</si>
  <si>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</si>
  <si>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</si>
  <si>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</si>
  <si>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</si>
  <si>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</si>
  <si>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</si>
  <si>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</si>
  <si>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</si>
  <si>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</si>
  <si>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</si>
  <si>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</si>
  <si>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</si>
  <si>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</si>
  <si>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</si>
  <si>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</si>
  <si>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</si>
  <si>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</si>
  <si>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</si>
  <si>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</si>
  <si>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</si>
  <si>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</si>
  <si>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</si>
  <si>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</si>
  <si>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</si>
  <si>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</si>
  <si>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</si>
  <si>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</si>
  <si>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</si>
  <si>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</si>
  <si>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</si>
  <si>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</si>
  <si>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</si>
  <si>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</si>
  <si>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</si>
  <si>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</si>
  <si>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</si>
  <si>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</si>
  <si>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</si>
  <si>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</si>
  <si>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</si>
  <si>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</si>
  <si>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</si>
  <si>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</si>
  <si>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</si>
  <si>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</si>
  <si>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</si>
  <si>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</si>
  <si>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</si>
  <si>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</si>
  <si>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</si>
  <si>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</si>
  <si>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</si>
  <si>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</si>
  <si>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</si>
  <si>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</si>
  <si>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</si>
  <si>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</si>
  <si>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</si>
  <si>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</si>
  <si>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</si>
  <si>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</si>
  <si>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</si>
  <si>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</si>
  <si>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</si>
  <si>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</si>
  <si>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</si>
  <si>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</si>
  <si>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</si>
  <si>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</si>
  <si>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</si>
  <si>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</si>
  <si>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</si>
  <si>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</si>
  <si>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</si>
  <si>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</si>
  <si>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</si>
  <si>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</si>
  <si>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</si>
  <si>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</si>
  <si>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</si>
  <si>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</si>
  <si>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</si>
  <si>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</si>
  <si>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</si>
  <si>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</si>
  <si>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</si>
  <si>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</si>
  <si>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</si>
  <si>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</si>
  <si>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</si>
  <si>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</si>
  <si>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</si>
  <si>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</si>
  <si>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</si>
  <si>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</si>
  <si>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</si>
  <si>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</si>
  <si>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</si>
  <si>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</si>
  <si>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</si>
  <si>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</si>
  <si>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</si>
  <si>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</si>
  <si>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</si>
  <si>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</si>
  <si>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</si>
  <si>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</si>
  <si>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</si>
  <si>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</si>
  <si>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</si>
  <si>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</si>
  <si>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</si>
  <si>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</si>
  <si>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</si>
  <si>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</si>
  <si>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</si>
  <si>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</si>
  <si>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</si>
  <si>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</si>
  <si>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</si>
  <si>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</si>
  <si>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</si>
  <si>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</si>
  <si>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</si>
  <si>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</si>
  <si>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</si>
  <si>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</si>
  <si>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</si>
  <si>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</si>
  <si>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</si>
  <si>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</si>
  <si>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</si>
  <si>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</si>
  <si>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</si>
  <si>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</si>
  <si>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</si>
  <si>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</si>
  <si>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</si>
  <si>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</si>
  <si>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</si>
  <si>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</si>
  <si>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</si>
  <si>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</si>
  <si>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</si>
  <si>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</si>
  <si>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</si>
  <si>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</si>
  <si>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</si>
  <si>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</si>
  <si>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</si>
  <si>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</si>
  <si>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</si>
  <si>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</si>
  <si>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</si>
  <si>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</si>
  <si>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</si>
  <si>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</si>
  <si>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</si>
  <si>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</si>
  <si>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</si>
  <si>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</si>
  <si>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</si>
  <si>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</si>
  <si>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</si>
  <si>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</si>
  <si>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</si>
  <si>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</si>
  <si>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</si>
  <si>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</si>
  <si>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</si>
  <si>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</si>
  <si>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</si>
  <si>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</si>
  <si>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</si>
  <si>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</si>
  <si>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</si>
  <si>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</si>
  <si>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</si>
  <si>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</si>
  <si>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</si>
  <si>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</si>
  <si>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</si>
  <si>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</si>
  <si>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</si>
  <si>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</si>
  <si>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</si>
  <si>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</si>
  <si>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</si>
  <si>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</si>
  <si>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</si>
  <si>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</si>
  <si>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</si>
  <si>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</si>
  <si>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</si>
  <si>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</si>
  <si>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</si>
  <si>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</si>
  <si>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</si>
  <si>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</si>
  <si>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</si>
  <si>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</si>
  <si>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</si>
  <si>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</si>
  <si>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</si>
  <si>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</si>
  <si>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</si>
  <si>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</si>
  <si>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</si>
  <si>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</si>
  <si>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</si>
  <si>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</si>
  <si>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</si>
  <si>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</si>
  <si>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</si>
  <si>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</si>
  <si>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</si>
  <si>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</si>
  <si>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</si>
  <si>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</si>
  <si>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</si>
  <si>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</si>
  <si>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</si>
  <si>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</si>
  <si>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</si>
  <si>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</si>
  <si>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</si>
  <si>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</si>
  <si>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</si>
  <si>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</si>
  <si>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</si>
  <si>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</si>
  <si>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</si>
  <si>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</si>
  <si>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</si>
  <si>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</si>
  <si>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</si>
  <si>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</si>
  <si>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</si>
  <si>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</si>
  <si>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</si>
  <si>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</si>
  <si>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</si>
  <si>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</si>
  <si>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</si>
  <si>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</si>
  <si>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</si>
  <si>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</si>
  <si>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</si>
  <si>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</si>
  <si>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</si>
  <si>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</si>
  <si>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</si>
  <si>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</si>
  <si>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</si>
  <si>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</si>
  <si>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</si>
  <si>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</si>
  <si>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</si>
  <si>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</si>
  <si>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</si>
  <si>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</si>
  <si>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</si>
  <si>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</si>
  <si>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</si>
  <si>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</si>
  <si>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</si>
  <si>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</si>
  <si>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</si>
  <si>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</si>
  <si>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</si>
  <si>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</si>
  <si>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</si>
  <si>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</si>
  <si>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</si>
  <si>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</si>
  <si>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</si>
  <si>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</si>
  <si>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</si>
  <si>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</si>
  <si>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</si>
  <si>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</si>
  <si>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</si>
  <si>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</si>
  <si>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</si>
  <si>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</si>
  <si>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</si>
  <si>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</si>
  <si>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</si>
  <si>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</si>
  <si>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</si>
  <si>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</si>
  <si>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</si>
  <si>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</si>
  <si>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</si>
  <si>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</si>
  <si>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</si>
  <si>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</si>
  <si>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</si>
  <si>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</si>
  <si>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</si>
  <si>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</si>
  <si>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</si>
  <si>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</si>
  <si>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</si>
  <si>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</si>
  <si>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</si>
  <si>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</si>
  <si>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</si>
  <si>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</si>
  <si>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</si>
  <si>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</si>
  <si>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</si>
  <si>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</si>
  <si>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</si>
  <si>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</si>
  <si>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</si>
  <si>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</si>
  <si>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</si>
  <si>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</si>
  <si>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</si>
  <si>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</si>
  <si>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</si>
  <si>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</si>
  <si>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</si>
  <si>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</si>
  <si>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</si>
  <si>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</si>
  <si>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</si>
  <si>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</si>
  <si>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</si>
  <si>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</si>
  <si>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</si>
  <si>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</si>
  <si>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</si>
  <si>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</si>
  <si>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</si>
  <si>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</si>
  <si>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</si>
  <si>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</si>
  <si>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</si>
  <si>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</si>
  <si>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</si>
  <si>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</si>
  <si>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</si>
  <si>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</si>
  <si>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</si>
  <si>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</si>
  <si>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</si>
  <si>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</si>
  <si>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</si>
  <si>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</si>
  <si>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</si>
  <si>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</si>
  <si>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</si>
  <si>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</si>
  <si>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</si>
  <si>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</si>
  <si>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</si>
  <si>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</si>
  <si>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</si>
  <si>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</si>
  <si>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</si>
  <si>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</si>
  <si>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</si>
  <si>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</si>
  <si>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</si>
  <si>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</si>
  <si>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</si>
  <si>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</si>
  <si>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</si>
  <si>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</si>
  <si>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</si>
  <si>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</si>
  <si>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</si>
  <si>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</si>
  <si>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</si>
  <si>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</si>
  <si>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</si>
  <si>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</si>
  <si>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</si>
  <si>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</si>
  <si>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</si>
  <si>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</si>
  <si>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</si>
  <si>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</si>
  <si>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</si>
  <si>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</si>
  <si>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</si>
  <si>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</si>
  <si>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</si>
  <si>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</si>
  <si>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</si>
  <si>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</si>
  <si>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</si>
  <si>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</si>
  <si>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</si>
  <si>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</si>
  <si>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</si>
  <si>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</si>
  <si>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</si>
  <si>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</si>
  <si>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</si>
  <si>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</si>
  <si>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</si>
  <si>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</si>
  <si>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</si>
  <si>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</si>
  <si>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</si>
  <si>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</si>
  <si>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</si>
  <si>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</si>
  <si>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</si>
  <si>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</si>
  <si>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</si>
  <si>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</si>
  <si>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</si>
  <si>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</si>
  <si>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</si>
  <si>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</si>
  <si>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</si>
  <si>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</si>
  <si>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</si>
  <si>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</si>
  <si>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</si>
  <si>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</si>
  <si>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</si>
  <si>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</si>
  <si>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</si>
  <si>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</si>
  <si>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</si>
  <si>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</si>
  <si>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</si>
  <si>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</si>
  <si>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</si>
  <si>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</si>
  <si>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</si>
  <si>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</si>
  <si>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</si>
  <si>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</si>
  <si>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</si>
  <si>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</si>
  <si>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</si>
  <si>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</si>
  <si>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</si>
  <si>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</si>
  <si>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</si>
  <si>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</si>
  <si>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</si>
  <si>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</si>
  <si>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</si>
  <si>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</si>
  <si>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</si>
  <si>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</si>
  <si>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</si>
  <si>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</si>
  <si>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</si>
  <si>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</si>
  <si>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</si>
  <si>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</si>
  <si>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</si>
  <si>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</si>
  <si>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</si>
  <si>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</si>
  <si>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</si>
  <si>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</si>
  <si>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</si>
  <si>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</si>
  <si>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</si>
  <si>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</si>
  <si>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</si>
  <si>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</si>
  <si>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</si>
  <si>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</si>
  <si>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</si>
  <si>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</si>
  <si>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</si>
  <si>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</si>
  <si>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</si>
  <si>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</si>
  <si>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</si>
  <si>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</si>
  <si>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</si>
  <si>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</si>
  <si>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</si>
  <si>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</si>
  <si>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</si>
  <si>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</si>
  <si>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</si>
  <si>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</si>
  <si>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</si>
  <si>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</si>
  <si>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</si>
  <si>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</si>
  <si>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</si>
  <si>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</si>
  <si>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</si>
  <si>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</si>
  <si>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</si>
  <si>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</si>
  <si>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</si>
  <si>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</si>
  <si>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</si>
  <si>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</si>
  <si>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</si>
  <si>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</si>
  <si>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</si>
  <si>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</si>
  <si>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</si>
  <si>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</si>
  <si>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</si>
  <si>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</si>
  <si>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</si>
  <si>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</si>
  <si>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</si>
  <si>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</si>
  <si>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</si>
  <si>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</si>
  <si>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</si>
  <si>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</si>
  <si>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</si>
  <si>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</si>
  <si>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</si>
  <si>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</si>
  <si>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</si>
  <si>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</si>
  <si>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</si>
  <si>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</si>
  <si>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</si>
  <si>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</si>
  <si>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</si>
  <si>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</si>
  <si>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</si>
  <si>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</si>
  <si>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</si>
  <si>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</si>
  <si>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</si>
  <si>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</si>
  <si>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</si>
  <si>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</si>
  <si>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</si>
  <si>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</si>
  <si>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</si>
  <si>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</si>
  <si>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</si>
  <si>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</si>
  <si>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</si>
  <si>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</si>
  <si>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</si>
  <si>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</si>
  <si>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</si>
  <si>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</si>
  <si>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</si>
  <si>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</si>
  <si>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</si>
  <si>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</si>
  <si>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</si>
  <si>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</si>
  <si>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</si>
  <si>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</si>
  <si>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</si>
  <si>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</si>
  <si>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</si>
  <si>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</si>
  <si>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</si>
  <si>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</si>
  <si>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</si>
  <si>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</si>
  <si>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</si>
  <si>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</si>
  <si>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</si>
  <si>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</si>
  <si>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</si>
  <si>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</si>
  <si>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</si>
  <si>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</si>
  <si>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</si>
  <si>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</si>
  <si>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</si>
  <si>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</si>
  <si>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</si>
  <si>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</si>
  <si>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</si>
  <si>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</si>
  <si>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</si>
  <si>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</si>
  <si>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</si>
  <si>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</si>
  <si>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</si>
  <si>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</si>
  <si>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</si>
  <si>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</si>
  <si>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</si>
  <si>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</si>
  <si>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</si>
  <si>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</si>
  <si>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</si>
  <si>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</si>
  <si>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</si>
  <si>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</si>
  <si>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</si>
  <si>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</si>
  <si>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</si>
  <si>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</si>
  <si>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</si>
  <si>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</si>
  <si>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</si>
  <si>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</si>
  <si>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</si>
  <si>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</si>
  <si>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</si>
  <si>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</si>
  <si>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</si>
  <si>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</si>
  <si>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</si>
  <si>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</si>
  <si>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</si>
  <si>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</si>
  <si>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</si>
  <si>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</si>
  <si>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</si>
  <si>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</si>
  <si>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</si>
  <si>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</si>
  <si>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</si>
  <si>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</si>
  <si>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</si>
  <si>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</si>
  <si>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</si>
  <si>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</si>
  <si>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</si>
  <si>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</si>
  <si>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</si>
  <si>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</si>
  <si>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</si>
  <si>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</si>
  <si>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</si>
  <si>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</si>
  <si>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</si>
  <si>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</si>
  <si>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</si>
  <si>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</si>
  <si>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</si>
  <si>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</si>
  <si>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</si>
  <si>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</si>
  <si>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</si>
  <si>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</si>
  <si>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</si>
  <si>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</si>
  <si>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</si>
  <si>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</si>
  <si>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</si>
  <si>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</si>
  <si>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</si>
  <si>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</si>
  <si>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</si>
  <si>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</si>
  <si>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</si>
  <si>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</si>
  <si>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</si>
  <si>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</si>
  <si>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</si>
  <si>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</si>
  <si>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</si>
  <si>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</si>
  <si>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</si>
  <si>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</si>
  <si>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</si>
  <si>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</si>
  <si>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</si>
  <si>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</si>
  <si>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</si>
  <si>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</si>
  <si>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</si>
  <si>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</si>
  <si>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</si>
  <si>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</si>
  <si>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</si>
  <si>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</si>
  <si>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</si>
  <si>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</si>
  <si>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</si>
  <si>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</si>
  <si>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</si>
  <si>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</si>
  <si>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</si>
  <si>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</si>
  <si>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</si>
  <si>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</si>
  <si>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</si>
  <si>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</si>
  <si>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</si>
  <si>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</si>
  <si>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</si>
  <si>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</si>
  <si>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</si>
  <si>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</si>
  <si>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</si>
  <si>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</si>
  <si>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</si>
  <si>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</si>
  <si>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</si>
  <si>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</si>
  <si>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</si>
  <si>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</si>
  <si>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</si>
  <si>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</si>
  <si>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</si>
  <si>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</si>
  <si>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</si>
  <si>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</si>
  <si>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</si>
  <si>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</si>
  <si>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</si>
  <si>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</si>
  <si>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</si>
  <si>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</si>
  <si>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</si>
  <si>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</si>
  <si>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</si>
  <si>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</si>
  <si>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</si>
  <si>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</si>
  <si>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</si>
  <si>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</si>
  <si>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</si>
  <si>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</si>
  <si>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</si>
  <si>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</si>
  <si>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</si>
  <si>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</si>
  <si>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</si>
  <si>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</si>
  <si>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</si>
  <si>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</si>
  <si>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</si>
  <si>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</si>
  <si>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</si>
  <si>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</si>
  <si>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</si>
  <si>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</si>
  <si>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</si>
  <si>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</si>
  <si>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</si>
  <si>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</si>
  <si>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</si>
  <si>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</si>
  <si>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</si>
  <si>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</si>
  <si>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</si>
  <si>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</si>
  <si>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</si>
  <si>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</si>
  <si>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</si>
  <si>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</si>
  <si>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</si>
  <si>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</si>
  <si>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</si>
  <si>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</si>
  <si>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</si>
  <si>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</si>
  <si>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</si>
  <si>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</si>
  <si>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</si>
  <si>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</si>
  <si>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</si>
  <si>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</si>
  <si>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</si>
  <si>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</si>
  <si>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</si>
  <si>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</si>
  <si>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</si>
  <si>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</si>
  <si>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</si>
  <si>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</si>
  <si>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</si>
  <si>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</si>
  <si>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</si>
  <si>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</si>
  <si>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</si>
  <si>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</si>
  <si>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</si>
  <si>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</si>
  <si>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</si>
  <si>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</si>
  <si>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</si>
  <si>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</si>
  <si>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</si>
  <si>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</si>
  <si>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</si>
  <si>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</si>
  <si>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</si>
  <si>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</si>
  <si>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</si>
  <si>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</si>
  <si>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</si>
  <si>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</si>
  <si>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</si>
  <si>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</si>
  <si>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</si>
  <si>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</si>
  <si>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</si>
  <si>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</si>
  <si>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</si>
  <si>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</si>
  <si>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</si>
  <si>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</si>
  <si>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</si>
  <si>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</si>
  <si>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PCM-20251125-00000137</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</si>
  <si>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</si>
  <si>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</si>
  <si>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</si>
  <si>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</si>
  <si>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</si>
  <si>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</si>
  <si>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</si>
  <si>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</si>
  <si>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</si>
  <si>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</si>
  <si>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</si>
  <si>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</si>
  <si>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</si>
  <si>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</si>
  <si>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</si>
  <si>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</si>
  <si>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</si>
  <si>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</si>
  <si>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</si>
  <si>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</si>
  <si>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</si>
  <si>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</si>
  <si>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</si>
  <si>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</si>
  <si>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</si>
  <si>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</si>
  <si>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</si>
  <si>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</si>
  <si>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</si>
  <si>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</si>
  <si>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</si>
  <si>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</si>
  <si>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</si>
  <si>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</si>
  <si>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</si>
  <si>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</si>
  <si>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</si>
  <si>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</si>
  <si>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</si>
  <si>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</si>
  <si>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</si>
  <si>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</si>
  <si>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</si>
  <si>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</si>
  <si>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</si>
  <si>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</si>
  <si>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</si>
  <si>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</si>
  <si>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</si>
  <si>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</si>
  <si>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</si>
  <si>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</si>
  <si>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</si>
  <si>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</si>
  <si>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</si>
  <si>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</si>
  <si>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</si>
  <si>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</si>
  <si>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</si>
  <si>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</si>
  <si>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</si>
  <si>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</si>
  <si>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</si>
  <si>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</si>
  <si>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</si>
  <si>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</si>
  <si>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</si>
  <si>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</si>
  <si>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</si>
  <si>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</si>
  <si>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</si>
  <si>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</si>
  <si>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</si>
  <si>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</si>
  <si>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</si>
  <si>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</si>
  <si>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</si>
  <si>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</si>
  <si>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</si>
  <si>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</si>
  <si>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</si>
  <si>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</si>
  <si>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</si>
  <si>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</si>
  <si>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</si>
  <si>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</si>
  <si>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</si>
  <si>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</si>
  <si>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&amp; SCECO team connecting their PG</t>
  </si>
  <si>
    <t>PCM-20251125-00000089</t>
  </si>
  <si>
    <t>ETA 45 km</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</si>
  <si>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</si>
  <si>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</si>
  <si>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</si>
  <si>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</si>
  <si>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</si>
  <si>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</si>
  <si>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</si>
  <si>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</si>
  <si>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</si>
  <si>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</si>
  <si>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</si>
  <si>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</si>
  <si>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</si>
  <si>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PCM-20251125-00000071</t>
  </si>
  <si>
    <t xml:space="preserve">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</si>
</sst>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3" totalsRowShown="0" headerRowDxfId="157" dataDxfId="156" headerRowBorderDxfId="154" tableBorderDxfId="155" totalsRowBorderDxfId="153">
  <autoFilter ref="A1:CJ1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1" dataDxfId="30" headerRowBorderDxfId="28" tableBorderDxfId="29">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323.15446354166488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0.34589872685319278</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3.4370949069852941E-2</v>
      </c>
      <c r="H4" s="131">
        <v>45986.063356481478</v>
      </c>
      <c r="I4" s="129" t="str">
        <f>IFERROR(VLOOKUP(D4,DB!A:F,6,0),"")</f>
        <v>SCECO</v>
      </c>
      <c r="J4" s="129" t="str">
        <f>IFERROR(VLOOKUP(D4,DB!A:G,7,0),"")</f>
        <v>Weak</v>
      </c>
      <c r="K4" s="133" t="s">
        <v>39026</v>
      </c>
      <c r="L4" s="134" t="str">
        <f>IFERROR(VLOOKUP(D4,DB!A:I,9,0),"")</f>
        <v>Latis</v>
      </c>
    </row>
    <row r="5" spans="1:15" ht="15" customHeight="1">
      <c r="A5" s="154" t="s">
        <v>39027</v>
      </c>
      <c r="B5" s="129" t="str">
        <f>IFERROR(VLOOKUP(D5,DB!A:K,11,0),"")</f>
        <v>R1</v>
      </c>
      <c r="C5" s="129">
        <v>1</v>
      </c>
      <c r="D5" s="127" t="s">
        <v>13230</v>
      </c>
      <c r="E5" s="130" t="s">
        <v>39021</v>
      </c>
      <c r="F5" s="131">
        <v>45986.089583333334</v>
      </c>
      <c r="G5" s="132">
        <f ca="1">IFERROR(NOW()-F5,"-")</f>
        <v>1.3306134256708901E-2</v>
      </c>
      <c r="H5" s="131">
        <v>45986.085034722222</v>
      </c>
      <c r="I5" s="129" t="str">
        <f>IFERROR(VLOOKUP(D5,DB!A:F,6,0),"")</f>
        <v>SCECO</v>
      </c>
      <c r="J5" s="129" t="str">
        <f>IFERROR(VLOOKUP(D5,DB!A:G,7,0),"")</f>
        <v>Dead</v>
      </c>
      <c r="K5" s="133" t="s">
        <v>39028</v>
      </c>
      <c r="L5" s="134" t="str">
        <f>IFERROR(VLOOKUP(D5,DB!A:I,9,0),"")</f>
        <v>Latis</v>
      </c>
    </row>
    <row r="6" spans="1:15" ht="15" customHeight="1">
      <c r="A6" s="128"/>
      <c r="B6" s="129" t="str">
        <f>IFERROR(VLOOKUP(D6,DB!A:K,11,0),"")</f>
        <v/>
      </c>
      <c r="C6" s="129"/>
      <c r="D6" s="127"/>
      <c r="E6" s="130"/>
      <c r="F6" s="131"/>
      <c r="G6" s="132">
        <f ca="1">IFERROR(NOW()-F6,"-")</f>
        <v>45986.102889467591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45986.102889467591</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45986.102889467591</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45986.102889467591</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45986.102889467591</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45986.102889467591</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45986.102889467591</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45986.102889467591</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45986.102889467591</v>
      </c>
      <c r="H14" s="131"/>
      <c r="I14" s="129" t="str">
        <f>IFERROR(VLOOKUP(D14,DB!A:F,6,0),"")</f>
        <v/>
      </c>
      <c r="J14" s="129" t="str">
        <f>IFERROR(VLOOKUP(D14,DB!A:G,7,0),"")</f>
        <v/>
      </c>
      <c r="K14" s="133"/>
      <c r="L14" s="134" t="str">
        <f>IFERROR(VLOOKUP(D14,DB!A:I,9,0),"")</f>
        <v/>
      </c>
    </row>
    <row r="15" spans="1:15" s="64" customFormat="1" ht="15" customHeight="1">
      <c r="A15" s="154"/>
      <c r="B15" s="153" t="str">
        <f>IFERROR(VLOOKUP(D15,DB!A:K,11,0),"")</f>
        <v/>
      </c>
      <c r="C15" s="153"/>
      <c r="D15" s="59"/>
      <c r="E15" s="152"/>
      <c r="F15" s="151"/>
      <c r="G15" s="150">
        <f ca="1">IFERROR(NOW()-F15,"-")</f>
        <v>45986.102889467591</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45986.102889467591</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45986.102889467591</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45986.102889467591</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45986.102889467591</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45986.102889467591</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45986.102889467591</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45986.102889467591</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45986.102889467591</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45986.102889467591</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45986.102889467591</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45986.102889467591</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45986.102889467591</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45986.102889467591</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45986.102889467591</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45986.102889467591</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45986.102889467591</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45986.102889467591</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45986.102889467591</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45986.102889467591</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45986.102889467591</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45986.102889467591</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45986.102889467591</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45986.102889467591</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45986.102889467591</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45986.102889467591</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45986.102889467591</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45986.102889467591</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45986.102889467591</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45986.102889467591</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45986.102889467591</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45986.102889467591</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45986.102889467591</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45986.102889467591</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45986.102889467591</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45986.102889467591</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45986.102889467591</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45986.102889467591</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45986.102889467591</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45986.102889467591</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45986.102889467591</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45986.102889467591</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45986.102889467591</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45986.102889467591</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45986.102889467591</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45986.102889467591</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45986.102889467591</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45986.102889467591</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45986.102889467591</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45986.102889467591</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45986.102889467591</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45986.102889467591</v>
      </c>
      <c r="H66" s="151"/>
      <c r="I66" s="153" t="str">
        <f>IFERROR(VLOOKUP(D66,DB!A:F,6,0),"")</f>
        <v/>
      </c>
      <c r="J66" s="153" t="str">
        <f>IFERROR(VLOOKUP(D66,DB!A:G,7,0),"")</f>
        <v/>
      </c>
      <c r="K66" s="149"/>
      <c r="L66" s="148" t="str">
        <f>IFERROR(VLOOKUP(D66,DB!A:I,9,0),"")</f>
        <v/>
      </c>
    </row>
    <row r="67" spans="1:12" s="64" customFormat="1" ht="15" customHeight="1">
      <c r="A67" s="154"/>
      <c r="B67" s="153" t="str">
        <f>IFERROR(VLOOKUP(D67,DB!A:K,11,0),"")</f>
        <v/>
      </c>
      <c r="C67" s="153"/>
      <c r="D67" s="59"/>
      <c r="E67" s="152"/>
      <c r="F67" s="151"/>
      <c r="G67" s="150">
        <f ca="1">IFERROR(NOW()-F67,"-")</f>
        <v>45986.102889467591</v>
      </c>
      <c r="H67" s="151"/>
      <c r="I67" s="153" t="str">
        <f>IFERROR(VLOOKUP(D67,DB!A:F,6,0),"")</f>
        <v/>
      </c>
      <c r="J67" s="153" t="str">
        <f>IFERROR(VLOOKUP(D67,DB!A:G,7,0),"")</f>
        <v/>
      </c>
      <c r="K67" s="149"/>
      <c r="L67" s="148" t="str">
        <f>IFERROR(VLOOKUP(D67,DB!A:I,9,0),"")</f>
        <v/>
      </c>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row r="72" spans="1:12" s="64" customFormat="1" ht="15" customHeight="1">
      <c r="F72" s="147"/>
      <c r="G72" s="146"/>
      <c r="H72" s="147"/>
      <c r="K72" s="145"/>
    </row>
  </sheetData>
  <customSheetViews>
    <customSheetView guid="{F6042A99-DD27-4453-835D-0834D95730CC}" filter="1" showAutoFilter="1">
      <pageMargins left="0" right="0" top="0" bottom="0" header="0" footer="0"/>
      <autoFilter ref="B1:M1" xr:uid="{8EBA8882-1E16-4197-883C-50B241333F19}"/>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3"/>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161.10305150462955</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1.7154704861095524</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39113</v>
      </c>
      <c r="B5" s="18" t="str">
        <f>IFERROR(VLOOKUP(D5,DB!A:K,11,0),"")</f>
        <v>R2</v>
      </c>
      <c r="C5" s="18">
        <v>1</v>
      </c>
      <c r="D5" s="18" t="s">
        <v>22260</v>
      </c>
      <c r="E5" s="102" t="s">
        <v>39021</v>
      </c>
      <c r="F5" s="103">
        <v>45985.863032407404</v>
      </c>
      <c r="G5" s="104">
        <f ca="1">IFERROR(NOW()-F5,"-")</f>
        <v>0.23985706018720521</v>
      </c>
      <c r="H5" s="143">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39115</v>
      </c>
      <c r="B6" s="18" t="str">
        <f>IFERROR(VLOOKUP(D6,DB!A:K,11,0),"")</f>
        <v>R2</v>
      </c>
      <c r="C6" s="18">
        <v>1</v>
      </c>
      <c r="D6" s="18" t="s">
        <v>27054</v>
      </c>
      <c r="E6" s="102" t="s">
        <v>39021</v>
      </c>
      <c r="F6" s="103">
        <v>45985.936921296299</v>
      </c>
      <c r="G6" s="104">
        <f ca="1">IFERROR(NOW()-F6,"-")</f>
        <v>0.16596817129175179</v>
      </c>
      <c r="H6" s="103">
        <v>45985.924108796295</v>
      </c>
      <c r="I6" s="18" t="str">
        <f>IFERROR(VLOOKUP(D6,DB!A:F,6,0),"")</f>
        <v>SCECO</v>
      </c>
      <c r="J6" s="18" t="str">
        <f>IFERROR(VLOOKUP(D6,DB!A:G,7,0),"")</f>
        <v>Dead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2</v>
      </c>
      <c r="D7" s="18" t="s">
        <v>11945</v>
      </c>
      <c r="E7" s="102" t="s">
        <v>39106</v>
      </c>
      <c r="F7" s="103">
        <v>45986.066678240742</v>
      </c>
      <c r="G7" s="104">
        <f ca="1">IFERROR(NOW()-F7,"-")</f>
        <v>3.6211226848536171E-2</v>
      </c>
      <c r="H7" s="103">
        <v>45986.058287037034</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IFERROR(NOW()-F9,"-")</f>
        <v>45986.102889467591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t="str">
        <f ca="1">IFERROR(NOW()-#REF!,"-")</f>
        <v>-</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45986.102889467591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45986.102889467591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45986.102889467591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45986.102889467591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45986.102889467591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45986.102889467591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45986.102889467591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45986.102889467591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45986.102889467591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45986.102889467591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45986.102889467591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45986.102889467591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45986.102889467591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45986.102889467591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45986.102889467591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45986.102889467591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45986.102889467591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45986.102889467591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45986.102889467591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45986.102889467591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45986.102889467591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45986.102889467591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45986.102889467591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45986.102889467591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45986.102889467591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45986.102889467591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45986.102889467591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45986.102889467591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45986.102889467591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45986.102889467591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45986.102889467591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45986.102889467591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45986.102889467591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45986.102889467591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45986.102889467591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45986.102889467591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45986.102889467591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45986.102889467591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45986.102889467591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45986.102889467591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45986.102889467591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45986.102889467591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45986.102889467591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45986.102889467591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45986.102889467591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45986.102889467591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45986.102889467591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45986.102889467591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45986.102889467591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45986.102889467591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45986.102889467591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45986.102889467591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45986.102889467591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45986.102889467591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45986.102889467591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45986.102889467591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45986.102889467591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45986.102889467591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45986.102889467591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45986.102889467591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45986.102889467591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45986.102889467591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45986.102889467591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45986.102889467591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45986.102889467591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45986.102889467591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45986.102889467591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45986.102889467591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45986.102889467591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45986.102889467591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45986.102889467591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45986.102889467591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45986.102889467591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45986.102889467591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45986.102889467591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45986.102889467591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45986.102889467591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45986.102889467591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45986.102889467591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45986.102889467591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45986.102889467591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45986.102889467591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45986.102889467591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45986.102889467591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45986.102889467591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45986.102889467591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45986.102889467591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45986.102889467591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45986.102889467591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45986.102889467591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45986.102889467591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45986.102889467591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45986.102889467591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45986.102889467591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45986.102889467591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45986.102889467591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45986.102889467591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45986.102889467591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45986.102889467591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45986.102889467591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45986.102889467591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45986.102889467591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45986.102889467591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45986.102889467591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45986.102889467591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45986.102889467591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45986.102889467591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45986.102889467591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45986.102889467591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45986.102889467591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45986.102889467591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45986.102889467591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45986.102889467591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45986.102889467591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45986.102889467591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45986.102889467591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45986.102889467591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45986.102889467591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45986.102889467591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45986.102889467591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45986.102889467591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45986.102889467591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45986.102889467591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45986.102889467591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sheetData>
  <dataValidations count="2">
    <dataValidation allowBlank="1" showInputMessage="1" showErrorMessage="1" sqref="E1" xr:uid="{4D935161-CDD3-4592-B877-3FB59C99E142}"/>
    <dataValidation type="list" allowBlank="1" showInputMessage="1" showErrorMessage="1" sqref="E3:E1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45986.102889467591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45986.102889467591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45986.102889467591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45986.102889467591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45986.102889467591</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45986.102889467591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45986.102889467591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45986.102889467591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45986.102889467591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45986.102889467591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45986.102889467591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45986.102889467591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45986.102889467591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45986.102889467591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45986.102889467591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45986.102889467591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45986.102889467591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45986.102889467591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45986.102889467591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45986.102889467591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45986.102889467591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45986.102889467591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45986.102889467591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45986.102889467591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45986.102889467591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45986.102889467591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45986.102889467591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45986.102889467591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45986.102889467591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45986.102889467591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45986.102889467591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45986.102889467591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45986.102889467591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45986.102889467591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45986.102889467591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45986.102889467591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45986.102889467591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45986.102889467591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45986.102889467591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45986.102889467591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45986.102889467591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45986.102889467591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45986.102889467591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45986.102889467591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45986.102889467591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45986.102889467591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45986.102889467591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45986.102889467591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45986.102889467591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45986.102889467591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45986.102889467591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45986.102889467591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45986.102889467591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45986.102889467591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45986.102889467591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45986.102889467591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45986.102889467591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45986.102889467591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45986.102889467591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45986.102889467591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45986.102889467591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45986.102889467591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45986.102889467591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45986.102889467591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45986.102889467591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45986.102889467591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45986.102889467591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45986.102889467591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45986.102889467591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45986.102889467591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45986.102889467591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45986.102889467591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45986.102889467591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45986.102889467591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45986.102889467591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45986.102889467591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45986.102889467591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45986.102889467591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45986.102889467591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45986.102889467591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45986.102889467591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45986.102889467591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45986.102889467591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45986.102889467591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45986.102889467591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45986.102889467591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45986.102889467591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45986.102889467591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45986.102889467591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45986.102889467591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45986.102889467591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45986.102889467591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45986.102889467591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45986.102889467591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45986.102889467591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45986.102889467591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45986.102889467591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45986.102889467591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45986.102889467591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45986.102889467591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45986.102889467591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45986.102889467591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45986.102889467591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45986.102889467591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45986.102889467591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45986.102889467591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45986.102889467591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45986.102889467591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45986.102889467591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45986.102889467591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45986.102889467591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45986.102889467591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45986.102889467591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45986.102889467591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45986.102889467591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45986.102889467591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45986.102889467591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45986.102889467591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45986.102889467591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45986.102889467591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45986.102889467591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45986.102889467591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45986.102889467591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45986.102889467591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45986.102889467591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45986.102889467591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45986.102889467591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45986.102889467591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45986.102889467591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45986.102889467591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45986.102889467591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45986.102889467591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45986.102889467591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45986.102889467591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45986.102889467591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45986.102889467591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45986.102889467591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45986.102889467591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45986.102889467591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45986.102889467591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45986.102889467591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45986.102889467591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45986.102889467591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45986.102889467591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45986.102889467591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45986.102889467591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45986.102889467591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45986.102889467591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45986.102889467591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45986.102889467591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45986.102889467591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45986.102889467591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45986.102889467591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45986.102889467591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45986.102889467591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45986.102889467591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45986.102889467591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45986.102889467591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45986.102889467591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45986.102889467591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45986.102889467591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45986.102889467591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45986.102889467591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45986.102889467591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45986.102889467591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45986.102889467591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45986.102889467591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45986.102889467591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45986.102889467591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45986.102889467591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45986.102889467591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45986.102889467591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45986.102889467591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45986.102889467591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45986.102889467591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45986.102889467591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45986.102889467591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45986.102889467591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45986.102889467591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45986.102889467591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45986.102889467591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45986.102889467591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45986.102889467591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45986.102889467591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45986.102889467591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45986.102889467591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45986.102889467591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45986.102889467591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45986.102889467591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45986.102889467591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45986.102889467591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45986.102889467591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45986.102889467591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45986.102889467591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45986.102889467591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45986.102889467591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45986.102889467591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45986.102889467591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45986.102889467591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45986.102889467591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45986.102889467591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45986.102889467591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45986.102889467591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45986.102889467591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45986.102889467591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45986.102889467591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45986.102889467591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45986.102889467591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45986.102889467591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45986.102889467591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45986.102889467591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45986.102889467591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45986.102889467591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45986.102889467591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45986.102889467591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45986.102889467591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45986.102889467591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45986.102889467591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45986.102889467591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45986.102889467591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45986.102889467591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45986.102889467591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45986.102889467591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45986.102889467591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45986.102889467591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45986.102889467591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45986.102889467591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45986.102889467591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45986.102889467591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45986.102889467591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45986.102889467591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45986.102889467591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45986.102889467591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45986.102889467591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45986.102889467591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45986.102889467591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45986.102889467591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45986.102889467591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45986.102889467591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45986.102889467591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45986.102889467591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45986.102889467591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45986.102889467591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45986.102889467591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45986.102889467591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45986.102889467591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45986.102889467591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45986.102889467591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45986.102889467591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45986.102889467591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45986.102889467591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45986.102889467591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45986.102889467591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45986.102889467591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45986.102889467591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45986.102889467591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45986.102889467591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45986.102889467591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45986.102889467591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45986.102889467591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45986.102889467591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45986.102889467591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45986.102889467591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45986.102889467591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45986.102889467591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45986.102889467591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45986.102889467591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45986.102889467591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45986.102889467591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45986.102889467591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45986.102889467591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45986.102889467591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45986.102889467591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45986.102889467591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45986.102889467591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45986.102889467591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45986.102889467591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45986.102889467591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45986.102889467591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45986.102889467591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45986.102889467591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45986.102889467591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45986.102889467591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45986.102889467591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45986.102889467591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45986.102889467591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45986.102889467591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45986.102889467591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45986.102889467591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45986.102889467591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45986.102889467591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45986.102889467591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45986.102889467591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45986.102889467591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45986.102889467591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45986.102889467591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45986.102889467591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45986.102889467591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45986.102889467591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45986.102889467591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45986.102889467591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45986.102889467591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45986.102889467591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45986.102889467591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45986.102889467591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45986.102889467591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45986.102889467591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45986.102889467591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45986.102889467591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45986.102889467591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45986.102889467591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45986.102889467591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45986.102889467591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45986.102889467591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45986.102889467591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45986.102889467591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45986.102889467591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45986.102889467591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45986.102889467591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45986.102889467591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45986.102889467591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45986.102889467591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45986.102889467591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45986.102889467591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45986.102889467591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45986.102889467591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45986.102889467591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45986.102889467591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45986.102889467591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45986.102889467591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45986.102889467591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45986.102889467591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45986.102889467591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45986.102889467591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45986.102889467591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45986.102889467591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45986.102889467591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45986.102889467591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45986.102889467591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45986.102889467591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45986.102889467591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45986.102889467591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45986.102889467591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45986.102889467591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45986.102889467591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45986.102889467591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45986.102889467591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45986.102889467591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45986.102889467591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45986.102889467591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45986.102889467591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45986.102889467591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45986.102889467591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45986.102889467591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45986.102889467591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45986.102889467591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45986.102889467591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45986.102889467591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45986.102889467591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45986.102889467591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45986.102889467591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45986.102889467591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45986.102889467591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45986.102889467591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45986.102889467591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45986.102889467591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45986.102889467591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45986.102889467591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45986.102889467591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45986.102889467591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45986.102889467591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45986.102889467591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45986.102889467591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45986.102889467591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45986.102889467591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45986.102889467591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45986.102889467591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45986.102889467591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45986.102889467591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45986.102889467591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45986.102889467591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45986.102889467591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45986.102889467591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45986.102889467591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45986.102889467591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45986.102889467591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45986.102889467591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45986.102889467591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45986.102889467591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45986.102889467591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45986.102889467591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45986.102889467591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45986.102889467591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45986.102889467591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45986.102889467591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45986.102889467591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45986.102889467591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45986.102889467591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45986.102889467591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45986.102889467591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45986.102889467591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45986.102889467591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45986.102889467591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45986.102889467591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45986.102889467591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45986.102889467591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45986.102889467591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45986.102889467591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45986.102889467591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45986.102889467591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45986.102889467591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45986.102889467591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45986.102889467591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45986.102889467591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45986.102889467591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45986.102889467591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45986.102889467591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45986.102889467591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45986.102889467591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45986.102889467591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45986.102889467591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45986.102889467591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45986.102889467591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45986.102889467591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45986.102889467591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45986.102889467591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45986.102889467591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45986.102889467591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45986.102889467591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45986.102889467591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45986.102889467591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45986.102889467591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45986.102889467591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45986.102889467591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45986.102889467591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45986.102889467591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45986.102889467591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45986.102889467591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45986.102889467591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45986.102889467591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45986.102889467591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45986.102889467591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45986.102889467591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45986.102889467591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45986.102889467591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45986.102889467591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45986.102889467591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45986.102889467591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45986.102889467591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45986.102889467591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45986.102889467591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45986.102889467591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45986.102889467591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45986.102889467591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45986.102889467591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45986.102889467591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45986.102889467591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45986.102889467591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45986.102889467591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45986.102889467591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45986.102889467591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45986.102889467591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45986.102889467591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45986.102889467591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45986.102889467591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45986.102889467591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45986.102889467591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45986.102889467591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45986.102889467591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45986.102889467591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45986.102889467591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45986.102889467591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45986.102889467591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45986.102889467591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45986.102889467591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45986.102889467591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45986.102889467591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45986.102889467591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45986.102889467591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45986.102889467591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45986.102889467591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45986.102889467591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45986.102889467591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45986.102889467591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45986.102889467591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45986.102889467591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45986.102889467591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45986.102889467591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45986.102889467591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45986.102889467591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45986.102889467591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45986.102889467591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45986.102889467591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45986.102889467591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45986.102889467591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45986.102889467591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45986.102889467591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45986.102889467591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45986.102889467591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45986.102889467591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45986.102889467591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45986.102889467591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45986.102889467591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45986.102889467591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45986.102889467591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45986.102889467591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45986.102889467591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45986.102889467591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45986.102889467591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45986.102889467591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45986.102889467591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45986.102889467591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45986.102889467591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45986.102889467591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45986.102889467591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45986.102889467591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45986.102889467591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45986.102889467591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45986.102889467591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45986.102889467591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45986.102889467591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45986.102889467591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45986.102889467591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45986.102889467591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45986.102889467591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45986.102889467591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45986.102889467591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45986.102889467591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45986.102889467591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45986.102889467591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45986.102889467591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45986.102889467591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45986.102889467591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45986.102889467591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45986.102889467591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45986.102889467591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45986.102889467591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45986.102889467591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45986.102889467591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45986.102889467591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45986.102889467591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45986.102889467591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45986.102889467591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45986.102889467591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45986.102889467591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45986.102889467591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45986.102889467591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45986.102889467591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45986.102889467591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45986.102889467591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45986.102889467591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45986.102889467591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45986.102889467591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45986.102889467591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45986.102889467591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45986.102889467591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45986.102889467591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45986.102889467591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45986.102889467591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45986.102889467591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45986.102889467591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45986.102889467591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45986.102889467591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45986.102889467591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45986.102889467591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45986.102889467591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45986.102889467591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45986.102889467591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45986.102889467591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45986.102889467591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45986.102889467591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45986.102889467591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45986.102889467591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45986.102889467591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45986.102889467591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45986.102889467591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45986.102889467591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45986.102889467591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45986.102889467591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45986.102889467591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45986.102889467591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45986.102889467591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45986.102889467591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45986.102889467591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45986.102889467591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45986.102889467591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45986.102889467591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45986.102889467591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45986.102889467591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45986.102889467591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45986.102889467591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45986.102889467591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45986.102889467591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45986.102889467591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45986.102889467591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45986.102889467591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45986.102889467591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45986.102889467591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45986.102889467591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45986.102889467591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45986.102889467591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45986.102889467591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45986.102889467591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45986.102889467591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45986.102889467591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45986.102889467591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45986.102889467591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45986.102889467591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45986.102889467591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45986.102889467591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45986.102889467591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45986.102889467591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45986.102889467591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45986.102889467591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45986.102889467591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45986.102889467591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45986.102889467591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45986.102889467591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45986.102889467591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45986.102889467591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45986.102889467591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45986.102889467591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45986.102889467591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45986.102889467591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45986.102889467591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45986.102889467591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45986.102889467591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45986.102889467591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45986.102889467591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45986.102889467591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45986.102889467591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45986.102889467591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45986.102889467591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45986.102889467591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45986.102889467591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45986.102889467591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45986.102889467591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45986.102889467591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45986.102889467591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45986.102889467591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45986.102889467591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45986.102889467591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45986.102889467591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45986.102889467591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45986.102889467591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45986.102889467591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45986.102889467591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45986.102889467591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45986.102889467591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45986.102889467591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45986.102889467591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45986.102889467591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45986.102889467591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45986.102889467591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45986.102889467591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45986.102889467591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45986.102889467591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45986.102889467591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45986.102889467591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45986.102889467591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45986.102889467591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45986.102889467591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45986.102889467591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45986.102889467591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45986.102889467591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45986.102889467591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45986.102889467591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45986.102889467591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45986.102889467591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45986.102889467591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45986.102889467591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45986.102889467591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45986.102889467591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45986.102889467591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45986.102889467591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45986.102889467591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45986.102889467591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45986.102889467591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45986.102889467591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45986.102889467591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45986.102889467591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45986.102889467591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45986.102889467591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45986.102889467591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45986.102889467591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45986.102889467591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45986.102889467591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45986.102889467591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45986.102889467591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45986.102889467591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45986.102889467591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45986.102889467591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45986.102889467591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45986.102889467591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45986.102889467591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45986.102889467591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45986.102889467591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45986.102889467591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45986.102889467591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45986.102889467591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45986.102889467591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45986.102889467591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45986.102889467591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45986.102889467591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45986.102889467591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45986.102889467591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45986.102889467591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45986.102889467591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45986.102889467591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45986.102889467591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45986.102889467591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45986.102889467591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45986.102889467591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45986.102889467591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45986.102889467591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45986.102889467591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45986.102889467591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45986.102889467591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45986.102889467591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45986.102889467591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45986.102889467591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45986.102889467591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45986.102889467591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45986.102889467591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45986.102889467591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45986.102889467591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45986.102889467591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45986.102889467591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45986.102889467591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45986.102889467591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45986.102889467591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45986.102889467591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45986.102889467591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45986.102889467591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45986.102889467591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45986.102889467591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45986.102889467591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45986.102889467591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45986.102889467591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45986.102889467591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45986.102889467591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45986.102889467591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45986.102889467591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45986.102889467591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45986.102889467591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45986.102889467591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45986.102889467591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45986.102889467591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45986.102889467591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45986.102889467591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45986.102889467591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45986.102889467591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45986.102889467591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45986.102889467591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45986.102889467591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45986.102889467591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45986.102889467591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45986.102889467591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45986.102889467591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45986.102889467591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45986.102889467591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45986.102889467591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45986.102889467591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45986.102889467591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45986.102889467591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45986.102889467591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45986.102889467591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45986.102889467591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45986.102889467591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45986.102889467591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45986.102889467591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45986.102889467591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45986.102889467591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45986.102889467591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45986.102889467591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45986.102889467591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45986.102889467591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45986.102889467591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45986.102889467591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45986.102889467591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45986.102889467591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45986.102889467591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45986.102889467591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45986.102889467591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45986.102889467591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45986.102889467591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45986.102889467591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45986.102889467591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45986.102889467591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45986.102889467591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45986.102889467591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45986.102889467591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45986.102889467591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45986.102889467591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45986.102889467591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45986.102889467591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45986.102889467591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45986.102889467591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45986.102889467591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45986.102889467591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45986.102889467591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45986.102889467591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45986.102889467591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45986.102889467591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45986.102889467591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45986.102889467591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45986.102889467591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45986.102889467591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45986.102889467591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45986.102889467591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45986.102889467591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45986.102889467591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45986.102889467591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45986.102889467591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45986.102889467591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45986.102889467591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45986.102889467591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45986.102889467591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45986.102889467591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45986.102889467591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45986.102889467591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45986.102889467591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45986.102889467591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45986.102889467591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45986.102889467591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45986.102889467591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45986.102889467591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45986.102889467591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45986.102889467591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45986.102889467591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45986.102889467591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45986.102889467591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45986.102889467591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45986.102889467591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45986.102889467591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45986.102889467591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45986.102889467591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45986.102889467591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45986.102889467591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45986.102889467591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45986.102889467591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45986.102889467591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45986.102889467591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45986.102889467591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45986.102889467591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45986.102889467591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45986.102889467591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45986.102889467591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45986.102889467591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45986.102889467591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45986.102889467591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45986.102889467591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45986.102889467591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45986.102889467591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45986.102889467591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45986.102889467591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45986.102889467591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45986.102889467591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45986.102889467591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45986.102889467591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45986.102889467591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45986.102889467591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45986.102889467591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45986.102889467591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45986.102889467591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45986.102889467591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45986.102889467591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45986.102889467591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45986.102889467591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45986.102889467591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45986.102889467591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45986.102889467591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45986.102889467591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45986.102889467591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45986.102889467591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45986.102889467591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45986.102889467591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45986.102889467591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45986.102889467591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45986.102889467591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45986.102889467591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45986.102889467591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45986.102889467591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45986.102889467591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45986.102889467591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45986.102889467591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45986.102889467591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45986.102889467591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45986.102889467591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45986.102889467591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45986.102889467591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45986.102889467591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45986.102889467591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45986.102889467591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45986.102889467591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45986.102889467591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45986.102889467591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45986.102889467591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45986.102889467591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45986.102889467591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45986.102889467591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45986.102889467591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45986.102889467591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45986.102889467591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45986.102889467591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45986.102889467591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45986.102889467591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45986.102889467591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45986.102889467591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45986.102889467591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45986.102889467591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45986.102889467591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45986.102889467591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45986.102889467591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45986.102889467591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45986.102889467591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45986.102889467591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45986.102889467591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45986.102889467591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45986.102889467591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45986.102889467591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45986.102889467591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45986.102889467591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45986.102889467591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45986.102889467591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45986.102889467591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45986.102889467591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45986.102889467591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45986.102889467591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45986.102889467591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45986.102889467591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45986.102889467591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45986.102889467591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45986.102889467591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45986.102889467591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45986.102889467591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45986.102889467591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45986.102889467591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45986.102889467591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45986.102889467591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45986.102889467591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45986.102889467591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45986.102889467591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45986.102889467591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45986.102889467591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45986.102889467591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45986.102889467591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45986.102889467591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45986.102889467591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45986.102889467591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45986.102889467591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45986.102889467591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45986.102889467591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45986.102889467591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45986.102889467591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45986.102889467591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45986.102889467591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45986.102889467591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45986.102889467591</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282.62217187499482</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0.2762806712926249</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45986.102889467591</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c r="E5" s="94"/>
      <c r="F5" s="95"/>
      <c r="G5" s="96">
        <f t="shared" ref="G5:G68" ca="1" si="1">IFERROR(NOW()-F5,"")</f>
        <v>45986.102889467591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45986.102889467591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45986.102889467591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45986.102889467591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45986.102889467591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45986.102889467591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45986.102889467591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45986.102889467591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45986.102889467591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45986.102889467591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45986.102889467591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45986.102889467591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45986.102889467591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45986.102889467591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45986.102889467591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45986.102889467591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45986.102889467591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45986.102889467591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45986.102889467591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45986.102889467591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45986.102889467591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45986.102889467591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45986.102889467591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45986.102889467591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45986.102889467591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45986.102889467591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45986.102889467591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45986.102889467591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45986.102889467591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45986.102889467591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45986.102889467591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45986.102889467591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45986.102889467591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45986.102889467591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45986.102889467591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45986.102889467591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45986.102889467591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45986.102889467591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45986.102889467591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45986.102889467591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45986.102889467591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45986.102889467591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45986.102889467591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45986.102889467591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45986.102889467591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45986.102889467591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45986.102889467591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45986.102889467591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45986.102889467591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45986.102889467591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45986.102889467591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45986.102889467591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45986.102889467591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45986.102889467591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45986.102889467591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45986.102889467591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45986.102889467591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45986.102889467591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45986.102889467591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45986.102889467591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45986.102889467591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45986.102889467591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45986.102889467591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45986.102889467591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45986.102889467591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45986.102889467591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45986.102889467591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45986.102889467591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45986.102889467591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45986.102889467591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45986.102889467591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45986.102889467591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45986.102889467591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45986.102889467591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45986.102889467591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45986.102889467591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45986.102889467591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45986.102889467591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45986.102889467591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45986.102889467591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45986.102889467591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45986.102889467591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45986.102889467591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45986.102889467591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45986.102889467591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45986.102889467591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45986.102889467591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45986.102889467591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45986.102889467591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45986.102889467591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45986.102889467591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45986.102889467591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45986.102889467591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45986.102889467591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45986.102889467591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45986.102889467591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45986.102889467591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45986.102889467591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45986.102889467591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45986.102889467591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45986.102889467591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45986.102889467591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45986.102889467591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45986.102889467591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45986.102889467591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45986.102889467591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45986.102889467591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45986.102889467591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45986.102889467591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45986.102889467591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45986.102889467591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45986.102889467591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45986.102889467591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45986.102889467591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45986.102889467591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45986.102889467591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45986.102889467591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45986.102889467591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45986.102889467591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45986.102889467591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45986.102889467591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45986.102889467591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45986.102889467591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45986.102889467591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45986.102889467591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45986.102889467591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45986.102889467591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45986.102889467591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45986.102889467591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45986.102889467591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45986.102889467591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45986.102889467591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45986.102889467591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45986.102889467591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45986.102889467591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45986.102889467591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45986.102889467591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45986.102889467591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45986.102889467591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45986.102889467591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45986.102889467591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45986.102889467591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45986.102889467591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45986.102889467591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45986.102889467591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45986.102889467591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45986.102889467591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45986.102889467591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45986.102889467591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45986.102889467591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45986.102889467591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45986.102889467591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45986.102889467591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45986.102889467591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45986.102889467591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45986.102889467591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45986.102889467591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45986.102889467591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45986.102889467591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45986.102889467591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45986.102889467591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45986.102889467591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45986.102889467591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45986.102889467591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45986.102889467591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45986.102889467591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45986.102889467591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45986.102889467591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45986.102889467591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45986.102889467591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45986.102889467591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45986.102889467591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45986.102889467591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45986.102889467591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45986.102889467591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45986.102889467591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45986.102889467591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45986.102889467591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45986.102889467591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45986.102889467591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45986.102889467591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45986.102889467591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45986.102889467591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45986.102889467591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45986.102889467591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45986.102889467591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45986.102889467591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45986.102889467591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45986.102889467591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45986.102889467591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45986.102889467591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45986.102889467591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45986.102889467591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45986.102889467591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45986.102889467591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45986.102889467591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45986.102889467591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45986.102889467591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45986.102889467591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45986.102889467591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45986.102889467591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45986.102889467591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45986.102889467591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45986.102889467591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45986.102889467591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45986.102889467591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45986.102889467591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45986.102889467591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45986.102889467591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45986.102889467591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45986.102889467591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45986.102889467591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45986.102889467591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45986.102889467591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45986.102889467591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45986.102889467591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45986.102889467591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45986.102889467591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45986.102889467591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45986.102889467591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45986.102889467591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45986.102889467591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45986.102889467591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45986.102889467591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45986.102889467591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45986.102889467591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45986.102889467591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45986.102889467591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45986.102889467591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45986.102889467591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45986.102889467591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45986.102889467591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45986.102889467591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45986.102889467591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45986.102889467591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45986.102889467591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45986.102889467591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45986.102889467591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45986.102889467591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45986.102889467591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45986.102889467591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45986.102889467591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45986.102889467591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45986.102889467591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45986.102889467591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45986.102889467591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45986.102889467591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45986.102889467591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45986.102889467591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45986.102889467591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45986.102889467591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45986.102889467591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45986.102889467591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45986.102889467591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45986.102889467591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45986.102889467591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45986.102889467591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45986.102889467591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45986.102889467591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45986.102889467591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45986.102889467591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45986.102889467591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45986.102889467591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45986.102889467591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45986.102889467591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45986.102889467591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45986.102889467591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45986.102889467591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45986.102889467591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45986.102889467591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45986.102889467591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45986.102889467591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45986.102889467591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45986.102889467591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45986.102889467591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45986.102889467591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45986.102889467591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45986.102889467591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45986.102889467591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45986.102889467591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45986.102889467591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45986.102889467591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45986.102889467591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45986.102889467591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45986.102889467591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45986.102889467591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45986.102889467591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45986.102889467591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45986.102889467591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45986.102889467591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45986.102889467591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45986.102889467591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45986.102889467591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45986.102889467591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45986.102889467591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45986.102889467591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45986.102889467591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45986.102889467591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45986.102889467591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45986.102889467591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45986.102889467591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45986.102889467591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45986.102889467591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45986.102889467591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45986.102889467591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45986.102889467591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45986.102889467591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45986.102889467591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45986.102889467591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45986.102889467591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45986.102889467591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45986.102889467591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45986.102889467591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45986.102889467591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45986.102889467591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45986.102889467591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45986.102889467591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45986.102889467591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45986.102889467591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45986.102889467591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45986.102889467591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45986.102889467591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45986.102889467591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45986.102889467591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45986.102889467591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45986.102889467591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45986.102889467591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45986.102889467591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45986.102889467591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45986.102889467591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45986.102889467591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45986.102889467591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45986.102889467591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45986.102889467591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45986.102889467591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45986.102889467591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45986.102889467591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45986.102889467591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45986.102889467591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45986.102889467591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45986.102889467591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45986.102889467591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45986.102889467591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45986.102889467591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45986.102889467591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45986.102889467591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45986.102889467591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45986.102889467591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45986.102889467591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45986.102889467591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45986.102889467591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45986.102889467591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45986.102889467591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45986.102889467591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45986.102889467591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45986.102889467591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45986.102889467591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45986.102889467591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45986.102889467591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45986.102889467591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45986.102889467591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45986.102889467591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45986.102889467591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45986.102889467591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45986.102889467591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45986.102889467591</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94.270829282402701</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39106</v>
      </c>
      <c r="F3" s="38">
        <v>45926.188877314817</v>
      </c>
      <c r="G3" s="108">
        <f t="shared" ref="G3" ca="1" si="0">IFERROR(NOW()-F3,"")</f>
        <v>59.914012152774376</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39106</v>
      </c>
      <c r="F4" s="110">
        <v>45948.661111111112</v>
      </c>
      <c r="G4" s="111">
        <f t="shared" ref="G4" ca="1" si="1">IFERROR(NOW()-F4,"")</f>
        <v>37.441778356478608</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4.7295908564774436</v>
      </c>
      <c r="H5" s="122">
        <v>45981.360798611109</v>
      </c>
      <c r="I5" s="109" t="str">
        <f>IFERROR(VLOOKUP(D5,DB!A:F,6,0),"")</f>
        <v>SCECO</v>
      </c>
      <c r="J5" s="109" t="str">
        <f>IFERROR(VLOOKUP(D5,DB!A:G,7,0),"")</f>
        <v>Dead</v>
      </c>
      <c r="K5" s="109" t="s">
        <v>39131</v>
      </c>
      <c r="L5" s="109" t="str">
        <f>IFERROR(VLOOKUP(D5,DB!A:I,9,0),"")</f>
        <v>Latis</v>
      </c>
    </row>
    <row r="6" spans="1:13">
      <c r="A6" s="109"/>
      <c r="B6" s="109" t="str">
        <f>IFERROR(VLOOKUP(#REF!,DB!A:K,11,0),"")</f>
        <v/>
      </c>
      <c r="C6" s="109"/>
      <c r="D6" s="109"/>
      <c r="E6" s="109"/>
      <c r="F6" s="109"/>
      <c r="G6" s="111">
        <f ca="1">IFERROR(NOW()-F6,"")</f>
        <v>45986.102889467591</v>
      </c>
      <c r="H6" s="109"/>
      <c r="I6" s="109" t="str">
        <f>IFERROR(VLOOKUP(#REF!,DB!A:F,6,0),"")</f>
        <v/>
      </c>
      <c r="J6" s="109" t="str">
        <f>IFERROR(VLOOKUP(#REF!,DB!A:G,7,0),"")</f>
        <v/>
      </c>
      <c r="K6" s="109"/>
      <c r="L6" s="109" t="str">
        <f>IFERROR(VLOOKUP(#REF!,DB!A:I,9,0),"")</f>
        <v/>
      </c>
    </row>
    <row r="7" spans="1:13">
      <c r="A7" s="109"/>
      <c r="B7" s="109" t="str">
        <f>IFERROR(VLOOKUP(D7,DB!A:K,11,0),"")</f>
        <v/>
      </c>
      <c r="C7" s="109"/>
      <c r="D7" s="109"/>
      <c r="E7" s="109"/>
      <c r="F7" s="109"/>
      <c r="G7" s="111">
        <f ca="1">IFERROR(NOW()-F7,"")</f>
        <v>45986.102889467591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45986.102889467591</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45986.102889467591</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45986.102889467591</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45986.102889467591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45986.102889467591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45986.102889467591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45986.102889467591</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45986.102889467591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45986.102889467591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45986.102889467591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45986.102889467591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45986.102889467591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45986.102889467591</v>
      </c>
      <c r="H20" s="109"/>
      <c r="I20" s="109" t="str">
        <f>IFERROR(VLOOKUP(D20,DB!A:F,6,0),"")</f>
        <v/>
      </c>
      <c r="J20" s="109" t="str">
        <f>IFERROR(VLOOKUP(D20,DB!A:G,7,0),"")</f>
        <v/>
      </c>
      <c r="K20" s="109"/>
      <c r="L20" s="109" t="str">
        <f>IFERROR(VLOOKUP(D20,DB!A:I,9,0),"")</f>
        <v/>
      </c>
    </row>
    <row r="21" spans="1:12">
      <c r="A21" s="125"/>
      <c r="B21" s="125" t="str">
        <f>IFERROR(VLOOKUP(D21,DB!A:K,11,0),"")</f>
        <v/>
      </c>
      <c r="C21" s="125"/>
      <c r="D21" s="125"/>
      <c r="E21" s="125"/>
      <c r="F21" s="126"/>
      <c r="G21" s="111">
        <f ca="1">IFERROR(NOW()-F21,"")</f>
        <v>45986.102889467591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45986.102889467591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45986.102889467591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45986.102889467591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45986.102889467591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45986.102889467591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45986.102889467591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45986.102889467591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45986.102889467591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45986.102889467591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45986.102889467591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45986.102889467591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45986.102889467591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45986.102889467591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45986.102889467591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45986.102889467591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45986.102889467591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45986.102889467591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45986.102889467591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45986.102889467591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45986.102889467591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45986.102889467591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45986.102889467591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45986.102889467591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45986.102889467591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45986.102889467591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45986.102889467591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45986.102889467591</v>
      </c>
      <c r="H48" s="126"/>
      <c r="I48" s="125" t="str">
        <f>IFERROR(VLOOKUP(D48,DB!A:F,6,0),"")</f>
        <v/>
      </c>
      <c r="J48" s="125" t="str">
        <f>IFERROR(VLOOKUP(D48,DB!A:G,7,0),"")</f>
        <v/>
      </c>
      <c r="K48" s="125"/>
      <c r="L48" s="125" t="str">
        <f>IFERROR(VLOOKUP(D48,DB!A:I,9,0),"")</f>
        <v/>
      </c>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D11" sqref="D11"/>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39132</v>
      </c>
      <c r="B2" s="137" t="str">
        <f>IFERROR(VLOOKUP(D2,DB!A:K,11,0),"")</f>
        <v>R6</v>
      </c>
      <c r="C2" s="138">
        <v>1</v>
      </c>
      <c r="D2" s="137" t="s">
        <v>33863</v>
      </c>
      <c r="E2" s="109" t="s">
        <v>39021</v>
      </c>
      <c r="F2" s="139">
        <v>45986.055775462963</v>
      </c>
      <c r="G2" s="75">
        <f ca="1">IFERROR(NOW()-F2,"-")</f>
        <v>4.7114004628383555E-2</v>
      </c>
      <c r="H2" s="139">
        <v>45986.050127314818</v>
      </c>
      <c r="I2" s="137" t="str">
        <f>IFERROR(VLOOKUP(D2,DB!A:F,6,0),"")</f>
        <v>SCECO</v>
      </c>
      <c r="J2" s="137" t="str">
        <f>IFERROR(VLOOKUP(D2,DB!A:G,7,0),"")</f>
        <v>Dead</v>
      </c>
      <c r="K2" s="140" t="s">
        <v>39133</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45986.102889467591</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45986.102889467591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45986.102889467591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45986.102889467591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45986.102889467591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45986.102889467591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45986.102889467591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45986.102889467591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45986.102889467591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45986.102889467591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45986.102889467591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45986.102889467591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45986.102889467591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45986.102889467591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45986.102889467591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45986.102889467591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45986.102889467591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45986.102889467591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45986.102889467591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45986.102889467591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45986.102889467591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45986.102889467591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45986.102889467591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45986.102889467591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45986.102889467591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45986.102889467591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45986.102889467591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45986.102889467591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45986.102889467591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45986.102889467591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45986.102889467591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45986.102889467591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45986.102889467591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45986.102889467591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45986.102889467591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45986.102889467591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45986.102889467591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45986.102889467591</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45986.102889467591</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45986.102889467591</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45986.102889467591</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45986.102889467591</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2025-11-24T23:30:10Z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