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328" documentId="120_S{2AC9BD13-BADA-5192-A53E-5A8FF88502F6}" xr6:coauthVersionLast="47" xr6:coauthVersionMax="47" xr10:uidLastSave="{5D947D34-B909-41DD-98B3-7D47A23F88BA}"/>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5" l="1"/>
  <c r="J7" i="5"/>
  <c r="L7" i="5"/>
  <c r="G7" i="5"/>
  <c r="B7" i="5"/>
  <c r="G13" i="5"/>
  <c r="I13" i="5"/>
  <c r="J13" i="5"/>
  <c r="L13" i="5"/>
  <c r="B13" i="5"/>
  <c r="G12" i="5"/>
  <c r="I12" i="5"/>
  <c r="J12" i="5"/>
  <c r="L12" i="5"/>
  <c r="B12" i="5"/>
  <c r="G11" i="5"/>
  <c r="I11" i="5"/>
  <c r="J11" i="5"/>
  <c r="L11" i="5"/>
  <c r="B11" i="5"/>
  <c r="G10" i="5"/>
  <c r="I10" i="5"/>
  <c r="J10" i="5"/>
  <c r="L10" i="5"/>
  <c r="B10" i="5"/>
  <c r="G9" i="5"/>
  <c r="I9" i="5"/>
  <c r="J9" i="5"/>
  <c r="L9" i="5"/>
  <c r="B9" i="5"/>
  <c r="D11" i="3"/>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8" i="5"/>
  <c r="G8" i="5"/>
  <c r="I8" i="5"/>
  <c r="J8" i="5"/>
  <c r="L8"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 i="2"/>
  <c r="G5" i="2"/>
  <c r="I5" i="2"/>
  <c r="J5" i="2"/>
  <c r="L5"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J123" i="2"/>
  <c r="J124" i="2"/>
  <c r="J125" i="2"/>
  <c r="J126" i="2"/>
  <c r="J127" i="2"/>
  <c r="J128" i="2"/>
  <c r="J129" i="2"/>
  <c r="J130" i="2"/>
  <c r="J131" i="2"/>
  <c r="J132" i="2"/>
  <c r="J133" i="2"/>
  <c r="J134" i="2"/>
  <c r="J135" i="2"/>
  <c r="J136" i="2"/>
  <c r="J137" i="2"/>
  <c r="J138" i="2"/>
  <c r="J139" i="2"/>
  <c r="J140" i="2"/>
  <c r="J141" i="2"/>
  <c r="I123" i="2"/>
  <c r="I124" i="2"/>
  <c r="I125" i="2"/>
  <c r="I126" i="2"/>
  <c r="I127" i="2"/>
  <c r="I128" i="2"/>
  <c r="I129" i="2"/>
  <c r="I130" i="2"/>
  <c r="I131" i="2"/>
  <c r="I132" i="2"/>
  <c r="I133" i="2"/>
  <c r="I134" i="2"/>
  <c r="I135" i="2"/>
  <c r="I136" i="2"/>
  <c r="I137" i="2"/>
  <c r="I138" i="2"/>
  <c r="I139" i="2"/>
  <c r="I140" i="2"/>
  <c r="I141" i="2"/>
  <c r="G123" i="2"/>
  <c r="G124" i="2"/>
  <c r="G125" i="2"/>
  <c r="G126" i="2"/>
  <c r="G127" i="2"/>
  <c r="G128" i="2"/>
  <c r="G129" i="2"/>
  <c r="G130" i="2"/>
  <c r="G131" i="2"/>
  <c r="G132" i="2"/>
  <c r="G133" i="2"/>
  <c r="G134" i="2"/>
  <c r="G135" i="2"/>
  <c r="G136" i="2"/>
  <c r="G137" i="2"/>
  <c r="G138" i="2"/>
  <c r="G139" i="2"/>
  <c r="G140" i="2"/>
  <c r="G141" i="2"/>
  <c r="B123" i="2"/>
  <c r="B124" i="2"/>
  <c r="B125" i="2"/>
  <c r="B126" i="2"/>
  <c r="B127" i="2"/>
  <c r="B128" i="2"/>
  <c r="B129" i="2"/>
  <c r="B130" i="2"/>
  <c r="B131" i="2"/>
  <c r="B132" i="2"/>
  <c r="B133" i="2"/>
  <c r="B134" i="2"/>
  <c r="B135" i="2"/>
  <c r="B136" i="2"/>
  <c r="B137" i="2"/>
  <c r="B138" i="2"/>
  <c r="B139" i="2"/>
  <c r="B140" i="2"/>
  <c r="B14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<sst xmlns="http://schemas.openxmlformats.org/spreadsheetml/2006/main" count="181563" uniqueCount="39149">
  <si>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</si>
  <si>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</si>
  <si>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</si>
  <si>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</si>
  <si>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</si>
  <si>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</si>
  <si>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</si>
  <si>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</si>
  <si>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</si>
  <si>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</si>
  <si>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</si>
  <si>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</si>
  <si>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</si>
  <si>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</si>
  <si>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</si>
  <si>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</si>
  <si>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</si>
  <si>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</si>
  <si>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</si>
  <si>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</si>
  <si>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</si>
  <si>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</si>
  <si>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</si>
  <si>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</si>
  <si>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</si>
  <si>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</si>
  <si>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</si>
  <si>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</si>
  <si>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</si>
  <si>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</si>
  <si>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</si>
  <si>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</si>
  <si>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</si>
  <si>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</si>
  <si>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</si>
  <si>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</si>
  <si>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</si>
  <si>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</si>
  <si>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</si>
  <si>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</si>
  <si>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</si>
  <si>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</si>
  <si>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</si>
  <si>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</si>
  <si>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</si>
  <si>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</si>
  <si>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</si>
  <si>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</si>
  <si>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</si>
  <si>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</si>
  <si>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</si>
  <si>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</si>
  <si>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</si>
  <si>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</si>
  <si>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</si>
  <si>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</si>
  <si>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</si>
  <si>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</si>
  <si>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</si>
  <si>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</si>
  <si>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</si>
  <si>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</si>
  <si>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</si>
  <si>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</si>
  <si>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</si>
  <si>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</si>
  <si>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</si>
  <si>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</si>
  <si>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</si>
  <si>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</si>
  <si>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</si>
  <si>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</si>
  <si>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</si>
  <si>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</si>
  <si>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</si>
  <si>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</si>
  <si>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</si>
  <si>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</si>
  <si>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</si>
  <si>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</si>
  <si>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</si>
  <si>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</si>
  <si>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</si>
  <si>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</si>
  <si>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</si>
  <si>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</si>
  <si>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</si>
  <si>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</si>
  <si>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</si>
  <si>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</si>
  <si>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</si>
  <si>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</si>
  <si>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</si>
  <si>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</si>
  <si>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</si>
  <si>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</si>
  <si>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</si>
  <si>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</si>
  <si>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</si>
  <si>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</si>
  <si>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</si>
  <si>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</si>
  <si>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</si>
  <si>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</si>
  <si>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</si>
  <si>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</si>
  <si>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</si>
  <si>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</si>
  <si>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</si>
  <si>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</si>
  <si>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</si>
  <si>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</si>
  <si>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</si>
  <si>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</si>
  <si>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</si>
  <si>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</si>
  <si>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</si>
  <si>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</si>
  <si>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</si>
  <si>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</si>
  <si>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</si>
  <si>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</si>
  <si>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</si>
  <si>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</si>
  <si>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</si>
  <si>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</si>
  <si>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</si>
  <si>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</si>
  <si>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</si>
  <si>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</si>
  <si>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</si>
  <si>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</si>
  <si>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</si>
  <si>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</si>
  <si>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</si>
  <si>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</si>
  <si>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</si>
  <si>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</si>
  <si>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</si>
  <si>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</si>
  <si>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</si>
  <si>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</si>
  <si>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</si>
  <si>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</si>
  <si>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</si>
  <si>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</si>
  <si>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</si>
  <si>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</si>
  <si>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</si>
  <si>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</si>
  <si>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</si>
  <si>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</si>
  <si>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</si>
  <si>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</si>
  <si>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</si>
  <si>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</si>
  <si>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</si>
  <si>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</si>
  <si>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</si>
  <si>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</si>
  <si>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</si>
  <si>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</si>
  <si>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</si>
  <si>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</si>
  <si>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</si>
  <si>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</si>
  <si>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</si>
  <si>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</si>
  <si>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</si>
  <si>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</si>
  <si>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</si>
  <si>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</si>
  <si>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</si>
  <si>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</si>
  <si>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</si>
  <si>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</si>
  <si>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</si>
  <si>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</si>
  <si>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</si>
  <si>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</si>
  <si>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</si>
  <si>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</si>
  <si>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</si>
  <si>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</si>
  <si>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</si>
  <si>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</si>
  <si>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</si>
  <si>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</si>
  <si>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</si>
  <si>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</si>
  <si>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</si>
  <si>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</si>
  <si>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</si>
  <si>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</si>
  <si>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</si>
  <si>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</si>
  <si>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</si>
  <si>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</si>
  <si>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</si>
  <si>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</si>
  <si>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</si>
  <si>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</si>
  <si>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</si>
  <si>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</si>
  <si>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</si>
  <si>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</si>
  <si>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</si>
  <si>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</si>
  <si>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</si>
  <si>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</si>
  <si>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</si>
  <si>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</si>
  <si>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</si>
  <si>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</si>
  <si>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</si>
  <si>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</si>
  <si>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</si>
  <si>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</si>
  <si>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</si>
  <si>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</si>
  <si>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</si>
  <si>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</si>
  <si>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</si>
  <si>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</si>
  <si>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</si>
  <si>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</si>
  <si>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</si>
  <si>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</si>
  <si>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</si>
  <si>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</si>
  <si>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</si>
  <si>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</si>
  <si>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</si>
  <si>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</si>
  <si>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</si>
  <si>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</si>
  <si>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</si>
  <si>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</si>
  <si>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</si>
  <si>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</si>
  <si>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</si>
  <si>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</si>
  <si>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</si>
  <si>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</si>
  <si>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</si>
  <si>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</si>
  <si>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</si>
  <si>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</si>
  <si>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</si>
  <si>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</si>
  <si>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</si>
  <si>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</si>
  <si>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</si>
  <si>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</si>
  <si>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</si>
  <si>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</si>
  <si>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</si>
  <si>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</si>
  <si>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</si>
  <si>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</si>
  <si>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</si>
  <si>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</si>
  <si>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</si>
  <si>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</si>
  <si>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</si>
  <si>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</si>
  <si>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</si>
  <si>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</si>
  <si>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</si>
  <si>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</si>
  <si>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</si>
  <si>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</si>
  <si>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</si>
  <si>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</si>
  <si>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</si>
  <si>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</si>
  <si>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</si>
  <si>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</si>
  <si>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</si>
  <si>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</si>
  <si>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</si>
  <si>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</si>
  <si>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</si>
  <si>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</si>
  <si>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</si>
  <si>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</si>
  <si>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</si>
  <si>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</si>
  <si>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</si>
  <si>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</si>
  <si>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</si>
  <si>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</si>
  <si>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</si>
  <si>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</si>
  <si>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</si>
  <si>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</si>
  <si>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</si>
  <si>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</si>
  <si>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</si>
  <si>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</si>
  <si>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</si>
  <si>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</si>
  <si>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</si>
  <si>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</si>
  <si>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</si>
  <si>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</si>
  <si>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</si>
  <si>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</si>
  <si>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</si>
  <si>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</si>
  <si>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</si>
  <si>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</si>
  <si>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</si>
  <si>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</si>
  <si>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</si>
  <si>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</si>
  <si>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</si>
  <si>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</si>
  <si>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</si>
  <si>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</si>
  <si>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</si>
  <si>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</si>
  <si>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</si>
  <si>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</si>
  <si>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</si>
  <si>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</si>
  <si>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</si>
  <si>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</si>
  <si>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</si>
  <si>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</si>
  <si>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</si>
  <si>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</si>
  <si>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</si>
  <si>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</si>
  <si>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</si>
  <si>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</si>
  <si>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</si>
  <si>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</si>
  <si>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</si>
  <si>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</si>
  <si>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</si>
  <si>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</si>
  <si>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</si>
  <si>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</si>
  <si>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</si>
  <si>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</si>
  <si>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</si>
  <si>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</si>
  <si>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</si>
  <si>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</si>
  <si>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</si>
  <si>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</si>
  <si>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</si>
  <si>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</si>
  <si>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</si>
  <si>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</si>
  <si>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</si>
  <si>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</si>
  <si>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</si>
  <si>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</si>
  <si>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</si>
  <si>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</si>
  <si>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</si>
  <si>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</si>
  <si>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</si>
  <si>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</si>
  <si>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</si>
  <si>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</si>
  <si>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</si>
  <si>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</si>
  <si>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</si>
  <si>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</si>
  <si>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</si>
  <si>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</si>
  <si>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</si>
  <si>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</si>
  <si>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</si>
  <si>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</si>
  <si>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</si>
  <si>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</si>
  <si>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</si>
  <si>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</si>
  <si>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</si>
  <si>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</si>
  <si>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</si>
  <si>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</si>
  <si>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</si>
  <si>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</si>
  <si>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</si>
  <si>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</si>
  <si>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</si>
  <si>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</si>
  <si>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</si>
  <si>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</si>
  <si>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</si>
  <si>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</si>
  <si>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</si>
  <si>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</si>
  <si>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</si>
  <si>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</si>
  <si>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</si>
  <si>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</si>
  <si>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</si>
  <si>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</si>
  <si>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</si>
  <si>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</si>
  <si>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</si>
  <si>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</si>
  <si>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</si>
  <si>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</si>
  <si>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</si>
  <si>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</si>
  <si>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</si>
  <si>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</si>
  <si>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</si>
  <si>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</si>
  <si>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</si>
  <si>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</si>
  <si>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</si>
  <si>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</si>
  <si>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</si>
  <si>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</si>
  <si>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</si>
  <si>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</si>
  <si>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</si>
  <si>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</si>
  <si>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</si>
  <si>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</si>
  <si>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</si>
  <si>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</si>
  <si>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</si>
  <si>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</si>
  <si>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</si>
  <si>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</si>
  <si>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</si>
  <si>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</si>
  <si>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</si>
  <si>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</si>
  <si>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</si>
  <si>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</si>
  <si>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</si>
  <si>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</si>
  <si>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</si>
  <si>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</si>
  <si>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</si>
  <si>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</si>
  <si>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</si>
  <si>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</si>
  <si>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</si>
  <si>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</si>
  <si>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</si>
  <si>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</si>
  <si>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</si>
  <si>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</si>
  <si>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</si>
  <si>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</si>
  <si>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</si>
  <si>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</si>
  <si>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</si>
  <si>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</si>
  <si>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</si>
  <si>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</si>
  <si>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</si>
  <si>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</si>
  <si>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</si>
  <si>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</si>
  <si>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</si>
  <si>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</si>
  <si>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</si>
  <si>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</si>
  <si>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</si>
  <si>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</si>
  <si>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</si>
  <si>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</si>
  <si>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</si>
  <si>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</si>
  <si>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</si>
  <si>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</si>
  <si>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</si>
  <si>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</si>
  <si>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</si>
  <si>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</si>
  <si>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</si>
  <si>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</si>
  <si>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</si>
  <si>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</si>
  <si>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</si>
  <si>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</si>
  <si>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</si>
  <si>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</si>
  <si>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</si>
  <si>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</si>
  <si>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</si>
  <si>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</si>
  <si>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</si>
  <si>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</si>
  <si>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</si>
  <si>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</si>
  <si>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</si>
  <si>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</si>
  <si>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</si>
  <si>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</si>
  <si>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</si>
  <si>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</si>
  <si>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</si>
  <si>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</si>
  <si>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</si>
  <si>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</si>
  <si>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</si>
  <si>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</si>
  <si>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</si>
  <si>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</si>
  <si>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</si>
  <si>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</si>
  <si>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</si>
  <si>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</si>
  <si>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</si>
  <si>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</si>
  <si>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</si>
  <si>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</si>
  <si>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</si>
  <si>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</si>
  <si>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</si>
  <si>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</si>
  <si>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</si>
  <si>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</si>
  <si>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</si>
  <si>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</si>
  <si>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</si>
  <si>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</si>
  <si>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</si>
  <si>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</si>
  <si>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</si>
  <si>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</si>
  <si>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</si>
  <si>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</si>
  <si>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</si>
  <si>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</si>
  <si>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</si>
  <si>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</si>
  <si>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</si>
  <si>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</si>
  <si>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</si>
  <si>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</si>
  <si>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</si>
  <si>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</si>
  <si>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</si>
  <si>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</si>
  <si>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</si>
  <si>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</si>
  <si>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</si>
  <si>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</si>
  <si>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</si>
  <si>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</si>
  <si>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</si>
  <si>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</si>
  <si>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</si>
  <si>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</si>
  <si>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</si>
  <si>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</si>
  <si>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</si>
  <si>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</si>
  <si>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</si>
  <si>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</si>
  <si>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</si>
  <si>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</si>
  <si>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</si>
  <si>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</si>
  <si>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</si>
  <si>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</si>
  <si>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</si>
  <si>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</si>
  <si>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</si>
  <si>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</si>
  <si>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</si>
  <si>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</si>
  <si>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</si>
  <si>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</si>
  <si>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</si>
  <si>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</si>
  <si>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</si>
  <si>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</si>
  <si>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</si>
  <si>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</si>
  <si>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</si>
  <si>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</si>
  <si>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</si>
  <si>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</si>
  <si>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</si>
  <si>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</si>
  <si>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</si>
  <si>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</si>
  <si>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</si>
  <si>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</si>
  <si>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</si>
  <si>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</si>
  <si>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</si>
  <si>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</si>
  <si>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</si>
  <si>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</si>
  <si>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</si>
  <si>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</si>
  <si>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</si>
  <si>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</si>
  <si>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</si>
  <si>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</si>
  <si>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</si>
  <si>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</si>
  <si>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</si>
  <si>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</si>
  <si>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</si>
  <si>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</si>
  <si>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</si>
  <si>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</si>
  <si>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</si>
  <si>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</si>
  <si>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</si>
  <si>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</si>
  <si>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</si>
  <si>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</si>
  <si>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</si>
  <si>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</si>
  <si>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</si>
  <si>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</si>
  <si>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</si>
  <si>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</si>
  <si>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</si>
  <si>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</si>
  <si>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</si>
  <si>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</si>
  <si>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</si>
  <si>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</si>
  <si>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</si>
  <si>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</si>
  <si>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</si>
  <si>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</si>
  <si>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</si>
  <si>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</si>
  <si>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</si>
  <si>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</si>
  <si>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</si>
  <si>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</si>
  <si>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</si>
  <si>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</si>
  <si>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</si>
  <si>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</si>
  <si>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</si>
  <si>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</si>
  <si>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</si>
  <si>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</si>
  <si>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</si>
  <si>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</si>
  <si>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</si>
  <si>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</si>
  <si>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</si>
  <si>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</si>
  <si>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</si>
  <si>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</si>
  <si>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</si>
  <si>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</si>
  <si>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</si>
  <si>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</si>
  <si>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</si>
  <si>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</si>
  <si>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</si>
  <si>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</si>
  <si>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</si>
  <si>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</si>
  <si>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</si>
  <si>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</si>
  <si>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</si>
  <si>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</si>
  <si>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</si>
  <si>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</si>
  <si>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</si>
  <si>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</si>
  <si>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</si>
  <si>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</si>
  <si>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</si>
  <si>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</si>
  <si>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</si>
  <si>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</si>
  <si>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</si>
  <si>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</si>
  <si>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</si>
  <si>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</si>
  <si>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</si>
  <si>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</si>
  <si>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</si>
  <si>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</si>
  <si>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</si>
  <si>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</si>
  <si>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</si>
  <si>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</si>
  <si>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</si>
  <si>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</si>
  <si>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</si>
  <si>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</si>
  <si>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</si>
  <si>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</si>
  <si>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</si>
  <si>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</si>
  <si>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</si>
  <si>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</si>
  <si>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</si>
  <si>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</si>
  <si>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</si>
  <si>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</si>
  <si>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</si>
  <si>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</si>
  <si>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</si>
  <si>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</si>
  <si>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</si>
  <si>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</si>
  <si>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</si>
  <si>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</si>
  <si>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</si>
  <si>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</si>
  <si>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</si>
  <si>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</si>
  <si>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</si>
  <si>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</si>
  <si>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</si>
  <si>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</si>
  <si>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</si>
  <si>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</si>
  <si>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</si>
  <si>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</si>
  <si>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</si>
  <si>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</si>
  <si>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</si>
  <si>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</si>
  <si>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</si>
  <si>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</si>
  <si>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</si>
  <si>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</si>
  <si>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</si>
  <si>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</si>
  <si>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</si>
  <si>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</si>
  <si>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</si>
  <si>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</si>
  <si>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</si>
  <si>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</si>
  <si>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</si>
  <si>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</si>
  <si>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</si>
  <si>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</si>
  <si>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</si>
  <si>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</si>
  <si>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</si>
  <si>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</si>
  <si>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</si>
  <si>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</si>
  <si>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</si>
  <si>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</si>
  <si>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</si>
  <si>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</si>
  <si>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</si>
  <si>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</si>
  <si>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</si>
  <si>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</si>
  <si>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</si>
  <si>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</si>
  <si>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</si>
  <si>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</si>
  <si>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</si>
  <si>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</si>
  <si>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</si>
  <si>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</si>
  <si>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</si>
  <si>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</si>
  <si>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</si>
  <si>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</si>
  <si>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</si>
  <si>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</si>
  <si>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</si>
  <si>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</si>
  <si>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</si>
  <si>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</si>
  <si>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</si>
  <si>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</si>
  <si>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</si>
  <si>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</si>
  <si>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</si>
  <si>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</si>
  <si>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</si>
  <si>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</si>
  <si>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</si>
  <si>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</si>
  <si>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</si>
  <si>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</si>
  <si>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</si>
  <si>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</si>
  <si>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</si>
  <si>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</si>
  <si>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</si>
  <si>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</si>
  <si>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</si>
  <si>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</si>
  <si>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</si>
  <si>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</si>
  <si>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</si>
  <si>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</si>
  <si>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</si>
  <si>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</si>
  <si>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</si>
  <si>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</si>
  <si>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</si>
  <si>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</si>
  <si>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</si>
  <si>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</si>
  <si>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</si>
  <si>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</si>
  <si>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</si>
  <si>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</si>
  <si>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</si>
  <si>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</si>
  <si>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</si>
  <si>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</si>
  <si>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</si>
  <si>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</si>
  <si>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</si>
  <si>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</si>
  <si>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</si>
  <si>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</si>
  <si>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</si>
  <si>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</si>
  <si>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</si>
  <si>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</si>
  <si>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</si>
  <si>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</si>
  <si>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</si>
  <si>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</si>
  <si>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</si>
  <si>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</si>
  <si>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</si>
  <si>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</si>
  <si>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</si>
  <si>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</si>
  <si>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</si>
  <si>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</si>
  <si>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</si>
  <si>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</si>
  <si>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</si>
  <si>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</si>
  <si>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</si>
  <si>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</si>
  <si>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</si>
  <si>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</si>
  <si>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</si>
  <si>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</si>
  <si>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</si>
  <si>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</si>
  <si>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</si>
  <si>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</si>
  <si>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</si>
  <si>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</si>
  <si>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</si>
  <si>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</si>
  <si>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</si>
  <si>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</si>
  <si>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</si>
  <si>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</si>
  <si>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</si>
  <si>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</si>
  <si>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</si>
  <si>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</si>
  <si>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</si>
  <si>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</si>
  <si>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</si>
  <si>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</si>
  <si>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</si>
  <si>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</si>
  <si>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</si>
  <si>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</si>
  <si>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</si>
  <si>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</si>
  <si>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</si>
  <si>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</si>
  <si>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</si>
  <si>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</si>
  <si>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</si>
  <si>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</si>
  <si>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</si>
  <si>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</si>
  <si>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</si>
  <si>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</si>
  <si>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</si>
  <si>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</si>
  <si>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</si>
  <si>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</si>
  <si>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</si>
  <si>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</si>
  <si>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</si>
  <si>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</si>
  <si>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</si>
  <si>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</si>
  <si>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</si>
  <si>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</si>
  <si>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</si>
  <si>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</si>
  <si>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</si>
  <si>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</si>
  <si>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</si>
  <si>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</si>
  <si>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</si>
  <si>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</si>
  <si>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</si>
  <si>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</si>
  <si>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</si>
  <si>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</si>
  <si>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</si>
  <si>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</si>
  <si>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</si>
  <si>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</si>
  <si>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</si>
  <si>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</si>
  <si>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</si>
  <si>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</si>
  <si>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</si>
  <si>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</si>
  <si>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</si>
  <si>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</si>
  <si>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</si>
  <si>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</si>
  <si>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</si>
  <si>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</si>
  <si>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</si>
  <si>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</si>
  <si>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</si>
  <si>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</si>
  <si>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</si>
  <si>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</si>
  <si>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</si>
  <si>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</si>
  <si>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</si>
  <si>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</si>
  <si>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</si>
  <si>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</si>
  <si>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</si>
  <si>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</si>
  <si>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</si>
  <si>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</si>
  <si>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</si>
  <si>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</si>
  <si>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</si>
  <si>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</si>
  <si>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</si>
  <si>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</si>
  <si>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</si>
  <si>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</si>
  <si>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</si>
  <si>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</si>
  <si>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</si>
  <si>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</si>
  <si>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</si>
  <si>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</si>
  <si>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</si>
  <si>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</si>
  <si>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</si>
  <si>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</si>
  <si>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</si>
  <si>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</si>
  <si>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</si>
  <si>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</si>
  <si>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</si>
  <si>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</si>
  <si>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</si>
  <si>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</si>
  <si>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</si>
  <si>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</si>
  <si>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</si>
  <si>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</si>
  <si>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</si>
  <si>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</si>
  <si>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</si>
  <si>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</si>
  <si>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</si>
  <si>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</si>
  <si>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</si>
  <si>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</si>
  <si>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</si>
  <si>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</si>
  <si>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</si>
  <si>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</si>
  <si>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</si>
  <si>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</si>
  <si>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</si>
  <si>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</si>
  <si>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</si>
  <si>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</si>
  <si>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</si>
  <si>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</si>
  <si>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</si>
  <si>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</si>
  <si>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</si>
  <si>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</si>
  <si>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</si>
  <si>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</si>
  <si>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</si>
  <si>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</si>
  <si>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</si>
  <si>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</si>
  <si>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</si>
  <si>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</si>
  <si>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</si>
  <si>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</si>
  <si>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</si>
  <si>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</si>
  <si>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</si>
  <si>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</si>
  <si>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</si>
  <si>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</si>
  <si>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</si>
  <si>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</si>
  <si>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</si>
  <si>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</si>
  <si>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</si>
  <si>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</si>
  <si>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</si>
  <si>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</si>
  <si>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</si>
  <si>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</si>
  <si>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</si>
  <si>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</si>
  <si>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</si>
  <si>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</si>
  <si>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</si>
  <si>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</si>
  <si>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</si>
  <si>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</si>
  <si>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</si>
  <si>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</si>
  <si>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</si>
  <si>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</si>
  <si>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</si>
  <si>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</si>
  <si>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</si>
  <si>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</si>
  <si>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</si>
  <si>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</si>
  <si>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</si>
  <si>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</si>
  <si>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</si>
  <si>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</si>
  <si>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</si>
  <si>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</si>
  <si>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</si>
  <si>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</si>
  <si>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</si>
  <si>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</si>
  <si>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</si>
  <si>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</si>
  <si>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</si>
  <si>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</si>
  <si>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</si>
  <si>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</si>
  <si>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</si>
  <si>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</si>
  <si>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</si>
  <si>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</si>
  <si>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</si>
  <si>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</si>
  <si>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</si>
  <si>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</si>
  <si>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</si>
  <si>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</si>
  <si>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</si>
  <si>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</si>
  <si>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</si>
  <si>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</si>
  <si>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</si>
  <si>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</si>
  <si>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</si>
  <si>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</si>
  <si>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</si>
  <si>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</si>
  <si>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</si>
  <si>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</si>
  <si>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</si>
  <si>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</si>
  <si>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</si>
  <si>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</si>
  <si>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</si>
  <si>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</si>
  <si>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</si>
  <si>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</si>
  <si>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</si>
  <si>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</si>
  <si>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</si>
  <si>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</si>
  <si>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</si>
  <si>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</si>
  <si>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</si>
  <si>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</si>
  <si>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</si>
  <si>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</si>
  <si>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</si>
  <si>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</si>
  <si>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</si>
  <si>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</si>
  <si>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</si>
  <si>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</si>
  <si>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</si>
  <si>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</si>
  <si>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</si>
  <si>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</si>
  <si>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</si>
  <si>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</si>
  <si>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</si>
  <si>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</si>
  <si>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</si>
  <si>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</si>
  <si>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</si>
  <si>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</si>
  <si>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</si>
  <si>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</si>
  <si>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</si>
  <si>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</si>
  <si>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</si>
  <si>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</si>
  <si>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</si>
  <si>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</si>
  <si>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</si>
  <si>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</si>
  <si>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</si>
  <si>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</si>
  <si>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</si>
  <si>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</si>
  <si>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</si>
  <si>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</si>
  <si>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</si>
  <si>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</si>
  <si>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</si>
  <si>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</si>
  <si>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</si>
  <si>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</si>
  <si>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</si>
  <si>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</si>
  <si>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</si>
  <si>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</si>
  <si>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</si>
  <si>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</si>
  <si>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</si>
  <si>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</si>
  <si>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</si>
  <si>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</si>
  <si>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</si>
  <si>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</si>
  <si>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</si>
  <si>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</si>
  <si>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</si>
  <si>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</si>
  <si>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</si>
  <si>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</si>
  <si>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</si>
  <si>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</si>
  <si>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</si>
  <si>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</si>
  <si>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</si>
  <si>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</si>
  <si>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</si>
  <si>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</si>
  <si>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</si>
  <si>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</si>
  <si>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</si>
  <si>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</si>
  <si>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</si>
  <si>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</si>
  <si>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</si>
  <si>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</si>
  <si>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</si>
  <si>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</si>
  <si>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</si>
  <si>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</si>
  <si>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</si>
  <si>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</si>
  <si>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</si>
  <si>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</si>
  <si>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</si>
  <si>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</si>
  <si>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</si>
  <si>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</si>
  <si>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</si>
  <si>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</si>
  <si>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</si>
  <si>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</si>
  <si>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</si>
  <si>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</si>
  <si>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</si>
  <si>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</si>
  <si>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</si>
  <si>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</si>
  <si>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</si>
  <si>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</si>
  <si>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</si>
  <si>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</si>
  <si>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</si>
  <si>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</si>
  <si>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</si>
  <si>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</si>
  <si>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</si>
  <si>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</si>
  <si>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</si>
  <si>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</si>
  <si>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</si>
  <si>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</si>
  <si>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</si>
  <si>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</si>
  <si>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</si>
  <si>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</si>
  <si>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</si>
  <si>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</si>
  <si>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</si>
  <si>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</si>
  <si>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</si>
  <si>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</si>
  <si>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</si>
  <si>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</si>
  <si>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</si>
  <si>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</si>
  <si>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</si>
  <si>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</si>
  <si>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</si>
  <si>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</si>
  <si>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</si>
  <si>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</si>
  <si>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</si>
  <si>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</si>
  <si>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</si>
  <si>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</si>
  <si>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</si>
  <si>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</si>
  <si>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</si>
  <si>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</si>
  <si>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</si>
  <si>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</si>
  <si>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</si>
  <si>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</si>
  <si>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</si>
  <si>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</si>
  <si>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</si>
  <si>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</si>
  <si>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</si>
  <si>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</si>
  <si>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</si>
  <si>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</si>
  <si>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</si>
  <si>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</si>
  <si>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</si>
  <si>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</si>
  <si>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</si>
  <si>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</si>
  <si>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</si>
  <si>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</si>
  <si>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</si>
  <si>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</si>
  <si>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</si>
  <si>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</si>
  <si>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</si>
  <si>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</si>
  <si>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</si>
  <si>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</si>
  <si>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</si>
  <si>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</si>
  <si>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</si>
  <si>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</si>
  <si>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</si>
  <si>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</si>
  <si>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</si>
  <si>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</si>
  <si>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</si>
  <si>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</si>
  <si>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</si>
  <si>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</si>
  <si>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</si>
  <si>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</si>
  <si>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</si>
  <si>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</si>
  <si>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</si>
  <si>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</si>
  <si>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</si>
  <si>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</si>
  <si>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</si>
  <si>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</si>
  <si>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</si>
  <si>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</si>
  <si>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</si>
  <si>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</si>
  <si>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</si>
  <si>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</si>
  <si>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</si>
  <si>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</si>
  <si>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</si>
  <si>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</si>
  <si>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</si>
  <si>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</si>
  <si>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</si>
  <si>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</si>
  <si>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</si>
  <si>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</si>
  <si>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</si>
  <si>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</si>
  <si>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</si>
  <si>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</si>
  <si>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</si>
  <si>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</si>
  <si>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</si>
  <si>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</si>
  <si>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</si>
  <si>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</si>
  <si>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</si>
  <si>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</si>
  <si>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</si>
  <si>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</si>
  <si>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</si>
  <si>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</si>
  <si>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</si>
  <si>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</si>
  <si>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</si>
  <si>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</si>
  <si>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</si>
  <si>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</si>
  <si>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</si>
  <si>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</si>
  <si>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</si>
  <si>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</si>
  <si>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</si>
  <si>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</si>
  <si>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</si>
  <si>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</si>
  <si>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</si>
  <si>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</si>
  <si>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</si>
  <si>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</si>
  <si>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</si>
  <si>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</si>
  <si>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</si>
  <si>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</si>
  <si>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</si>
  <si>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</si>
  <si>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</si>
  <si>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</si>
  <si>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</si>
  <si>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</si>
  <si>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</si>
  <si>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</si>
  <si>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</si>
  <si>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</si>
  <si>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</si>
  <si>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</si>
  <si>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</si>
  <si>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</si>
  <si>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</si>
  <si>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</si>
  <si>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</si>
  <si>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</si>
  <si>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</si>
  <si>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</si>
  <si>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</si>
  <si>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</si>
  <si>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</si>
  <si>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</si>
  <si>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</si>
  <si>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</si>
  <si>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</si>
  <si>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</si>
  <si>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</si>
  <si>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</si>
  <si>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</si>
  <si>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</si>
  <si>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</si>
  <si>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</si>
  <si>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</si>
  <si>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</si>
  <si>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</si>
  <si>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</si>
  <si>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</si>
  <si>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</si>
  <si>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</si>
  <si>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</si>
  <si>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</si>
  <si>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</si>
  <si>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</si>
  <si>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</si>
  <si>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</si>
  <si>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</si>
  <si>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</si>
  <si>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</si>
  <si>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</si>
  <si>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</si>
  <si>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</si>
  <si>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</si>
  <si>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</si>
  <si>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</si>
  <si>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</si>
  <si>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</si>
  <si>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</si>
  <si>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</si>
  <si>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</si>
  <si>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</si>
  <si>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</si>
  <si>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</si>
  <si>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</si>
  <si>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</si>
  <si>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</si>
  <si>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</si>
  <si>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</si>
  <si>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</si>
  <si>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</si>
  <si>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</si>
  <si>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</si>
  <si>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</si>
  <si>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</si>
  <si>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</si>
  <si>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</si>
  <si>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</si>
  <si>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</si>
  <si>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</si>
  <si>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</si>
  <si>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</si>
  <si>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</si>
  <si>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</si>
  <si>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</si>
  <si>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</si>
  <si>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</si>
  <si>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</si>
  <si>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</si>
  <si>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</si>
  <si>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</si>
  <si>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</si>
  <si>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</si>
  <si>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</si>
  <si>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</si>
  <si>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</si>
  <si>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</si>
  <si>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</si>
  <si>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</si>
  <si>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</si>
  <si>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</si>
  <si>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</si>
  <si>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</si>
  <si>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</si>
  <si>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</si>
  <si>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</si>
  <si>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</si>
  <si>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</si>
  <si>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</si>
  <si>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</si>
  <si>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</si>
  <si>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</si>
  <si>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</si>
  <si>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</si>
  <si>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</si>
  <si>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</si>
  <si>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</si>
  <si>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</si>
  <si>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</si>
  <si>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</si>
  <si>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</si>
  <si>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</si>
  <si>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</si>
  <si>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</si>
  <si>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</si>
  <si>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</si>
  <si>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</si>
  <si>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</si>
  <si>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</si>
  <si>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</si>
  <si>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</si>
  <si>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</si>
  <si>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</si>
  <si>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</si>
  <si>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</si>
  <si>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</si>
  <si>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</si>
  <si>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</si>
  <si>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</si>
  <si>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</si>
  <si>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</si>
  <si>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</si>
  <si>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</si>
  <si>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</si>
  <si>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</si>
  <si>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</si>
  <si>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</si>
  <si>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</si>
  <si>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</si>
  <si>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</si>
  <si>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</si>
  <si>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</si>
  <si>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</si>
  <si>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</si>
  <si>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</si>
  <si>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</si>
  <si>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</si>
  <si>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</si>
  <si>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</si>
  <si>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</si>
  <si>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</si>
  <si>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</si>
  <si>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</si>
  <si>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</si>
  <si>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</si>
  <si>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</si>
  <si>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</si>
  <si>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</si>
  <si>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</si>
  <si>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</si>
  <si>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</si>
  <si>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</si>
  <si>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</si>
  <si>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</si>
  <si>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</si>
  <si>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</si>
  <si>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</si>
  <si>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</si>
  <si>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</si>
  <si>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</si>
  <si>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</si>
  <si>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</si>
  <si>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</si>
  <si>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</si>
  <si>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</si>
  <si>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</si>
  <si>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</si>
  <si>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</si>
  <si>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</si>
  <si>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</si>
  <si>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</si>
  <si>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</si>
  <si>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</si>
  <si>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</si>
  <si>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</si>
  <si>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</si>
  <si>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</si>
  <si>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</si>
  <si>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</si>
  <si>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</si>
  <si>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</si>
  <si>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</si>
  <si>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</si>
  <si>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</si>
  <si>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</si>
  <si>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</si>
  <si>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</si>
  <si>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</si>
  <si>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</si>
  <si>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</si>
  <si>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</si>
  <si>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</si>
  <si>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</si>
  <si>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</si>
  <si>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</si>
  <si>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</si>
  <si>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</si>
  <si>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</si>
  <si>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</si>
  <si>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</si>
  <si>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</si>
  <si>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</si>
  <si>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</si>
  <si>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</si>
  <si>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</si>
  <si>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</si>
  <si>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</si>
  <si>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</si>
  <si>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</si>
  <si>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</si>
  <si>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</si>
  <si>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</si>
  <si>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</si>
  <si>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</si>
  <si>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</si>
  <si>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</si>
  <si>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</si>
  <si>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</si>
  <si>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</si>
  <si>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</si>
  <si>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</si>
  <si>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</si>
  <si>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</si>
  <si>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</si>
  <si>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</si>
  <si>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</si>
  <si>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</si>
  <si>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</si>
  <si>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</si>
  <si>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</si>
  <si>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</si>
  <si>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</si>
  <si>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</si>
  <si>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</si>
  <si>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</si>
  <si>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</si>
  <si>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</si>
  <si>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</si>
  <si>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</si>
  <si>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</si>
  <si>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</si>
  <si>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</si>
  <si>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</si>
  <si>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</si>
  <si>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</si>
  <si>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</si>
  <si>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</si>
  <si>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</si>
  <si>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</si>
  <si>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</si>
  <si>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</si>
  <si>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</si>
  <si>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</si>
  <si>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</si>
  <si>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</si>
  <si>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</si>
  <si>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</si>
  <si>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</si>
  <si>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</si>
  <si>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</si>
  <si>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</si>
  <si>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</si>
  <si>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</si>
  <si>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</si>
  <si>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</si>
  <si>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</si>
  <si>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</si>
  <si>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</si>
  <si>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</si>
  <si>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</si>
  <si>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</si>
  <si>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</si>
  <si>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</si>
  <si>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</si>
  <si>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</si>
  <si>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</si>
  <si>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</si>
  <si>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</si>
  <si>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</si>
  <si>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</si>
  <si>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</si>
  <si>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</si>
  <si>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</si>
  <si>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</si>
  <si>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</si>
  <si>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</si>
  <si>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</si>
  <si>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</si>
  <si>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</si>
  <si>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</si>
  <si>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</si>
  <si>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</si>
  <si>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</si>
  <si>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</si>
  <si>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</si>
  <si>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</si>
  <si>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</si>
  <si>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</si>
  <si>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</si>
  <si>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</si>
  <si>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</si>
  <si>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</si>
  <si>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</si>
  <si>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</si>
  <si>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</si>
  <si>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</si>
  <si>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</si>
  <si>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</si>
  <si>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</si>
  <si>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</si>
  <si>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</si>
  <si>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</si>
  <si>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</si>
  <si>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</si>
  <si>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</si>
  <si>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</si>
  <si>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</si>
  <si>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</si>
  <si>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</si>
  <si>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</si>
  <si>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</si>
  <si>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</si>
  <si>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</si>
  <si>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</si>
  <si>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</si>
  <si>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</si>
  <si>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</si>
  <si>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</si>
  <si>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</si>
  <si>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</si>
  <si>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</si>
  <si>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</si>
  <si>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</si>
  <si>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</si>
  <si>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</si>
  <si>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</si>
  <si>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</si>
  <si>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</si>
  <si>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</si>
  <si>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</si>
  <si>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</si>
  <si>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</si>
  <si>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</si>
  <si>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</si>
  <si>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</si>
  <si>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</si>
  <si>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</si>
  <si>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</si>
  <si>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</si>
  <si>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</si>
  <si>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</si>
  <si>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</si>
  <si>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</si>
  <si>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</si>
  <si>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</si>
  <si>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</si>
  <si>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</si>
  <si>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</si>
  <si>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</si>
  <si>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</si>
  <si>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</si>
  <si>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</si>
  <si>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</si>
  <si>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</si>
  <si>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</si>
  <si>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</si>
  <si>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</si>
  <si>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</si>
  <si>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</si>
  <si>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</si>
  <si>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</si>
  <si>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</si>
  <si>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</si>
  <si>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</si>
  <si>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</si>
  <si>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</si>
  <si>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</si>
  <si>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</si>
  <si>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</si>
  <si>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</si>
  <si>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</si>
  <si>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</si>
  <si>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</si>
  <si>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</si>
  <si>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</si>
  <si>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</si>
  <si>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</si>
  <si>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</si>
  <si>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</si>
  <si>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</si>
  <si>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</si>
  <si>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</si>
  <si>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</si>
  <si>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</si>
  <si>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</si>
  <si>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</si>
  <si>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</si>
  <si>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</si>
  <si>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</si>
  <si>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</si>
  <si>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</si>
  <si>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</si>
  <si>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</si>
  <si>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</si>
  <si>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</si>
  <si>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</si>
  <si>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</si>
  <si>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</si>
  <si>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</si>
  <si>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</si>
  <si>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</si>
  <si>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</si>
  <si>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</si>
  <si>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</si>
  <si>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</si>
  <si>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</si>
  <si>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</si>
  <si>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</si>
  <si>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</si>
  <si>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</si>
  <si>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</si>
  <si>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</si>
  <si>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</si>
  <si>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</si>
  <si>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</si>
  <si>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</si>
  <si>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</si>
  <si>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</si>
  <si>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</si>
  <si>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</si>
  <si>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</si>
  <si>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</si>
  <si>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</si>
  <si>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</si>
  <si>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</si>
  <si>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</si>
  <si>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</si>
  <si>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</si>
  <si>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</si>
  <si>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</si>
  <si>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</si>
  <si>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</si>
  <si>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</si>
  <si>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</si>
  <si>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</si>
  <si>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</si>
  <si>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</si>
  <si>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</si>
  <si>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</si>
  <si>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</si>
  <si>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</si>
  <si>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</si>
  <si>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</si>
  <si>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</si>
  <si>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</si>
  <si>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</si>
  <si>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</si>
  <si>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</si>
  <si>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</si>
  <si>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</si>
  <si>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</si>
  <si>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</si>
  <si>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</si>
  <si>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</si>
  <si>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</si>
  <si>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</si>
  <si>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</si>
  <si>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</si>
  <si>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</si>
  <si>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</si>
  <si>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</si>
  <si>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</si>
  <si>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</si>
  <si>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</si>
  <si>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</si>
  <si>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</si>
  <si>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</si>
  <si>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</si>
  <si>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</si>
  <si>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</si>
  <si>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</si>
  <si>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</si>
  <si>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</si>
  <si>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</si>
  <si>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</si>
  <si>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</si>
  <si>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</si>
  <si>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</si>
  <si>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</si>
  <si>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</si>
  <si>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</si>
  <si>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</si>
  <si>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</si>
  <si>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</si>
  <si>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</si>
  <si>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</si>
  <si>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</si>
  <si>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</si>
  <si>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</si>
  <si>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</si>
  <si>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</si>
  <si>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</si>
  <si>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</si>
  <si>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</si>
  <si>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</si>
  <si>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</si>
  <si>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</si>
  <si>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</si>
  <si>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</si>
  <si>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</si>
  <si>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</si>
  <si>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</si>
  <si>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</si>
  <si>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</si>
  <si>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</si>
  <si>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</si>
  <si>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</si>
  <si>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</si>
  <si>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</si>
  <si>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</si>
  <si>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</si>
  <si>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</si>
  <si>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</si>
  <si>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</si>
  <si>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</si>
  <si>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</si>
  <si>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</si>
  <si>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</si>
  <si>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</si>
  <si>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</si>
  <si>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</si>
  <si>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</si>
  <si>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</si>
  <si>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</si>
  <si>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</si>
  <si>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</si>
  <si>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</si>
  <si>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</si>
  <si>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</si>
  <si>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</si>
  <si>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</si>
  <si>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</si>
  <si>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</si>
  <si>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</si>
  <si>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</si>
  <si>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</si>
  <si>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</si>
  <si>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</si>
  <si>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</si>
  <si>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</si>
  <si>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</si>
  <si>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</si>
  <si>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</si>
  <si>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</si>
  <si>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</si>
  <si>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</si>
  <si>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</si>
  <si>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</si>
  <si>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</si>
  <si>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</si>
  <si>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</si>
  <si>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</si>
  <si>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</si>
  <si>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</si>
  <si>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</si>
  <si>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</si>
  <si>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</si>
  <si>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</si>
  <si>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</si>
  <si>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</si>
  <si>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</si>
  <si>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</si>
  <si>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</si>
  <si>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</si>
  <si>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</si>
  <si>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</si>
  <si>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</si>
  <si>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</si>
  <si>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</si>
  <si>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</si>
  <si>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</si>
  <si>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</si>
  <si>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</si>
  <si>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</si>
  <si>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</si>
  <si>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</si>
  <si>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</si>
  <si>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</si>
  <si>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</si>
  <si>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</si>
  <si>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</si>
  <si>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</si>
  <si>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</si>
  <si>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</si>
  <si>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</si>
  <si>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</si>
  <si>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</si>
  <si>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</si>
  <si>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</si>
  <si>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</si>
  <si>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</si>
  <si>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</si>
  <si>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</si>
  <si>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</si>
  <si>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</si>
  <si>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</si>
  <si>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</si>
  <si>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</si>
  <si>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</si>
  <si>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</si>
  <si>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</si>
  <si>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</si>
  <si>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</si>
  <si>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</si>
  <si>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</si>
  <si>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</si>
  <si>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</si>
  <si>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</si>
  <si>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</si>
  <si>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</si>
  <si>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</si>
  <si>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</si>
  <si>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</si>
  <si>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</si>
  <si>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</si>
  <si>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</si>
  <si>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</si>
  <si>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</si>
  <si>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</si>
  <si>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</si>
  <si>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</si>
  <si>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</si>
  <si>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</si>
  <si>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</si>
  <si>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</si>
  <si>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</si>
  <si>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</si>
  <si>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</si>
  <si>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</si>
  <si>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</si>
  <si>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</si>
  <si>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</si>
  <si>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</si>
  <si>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</si>
  <si>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</si>
  <si>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</si>
  <si>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</si>
  <si>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</si>
  <si>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</si>
  <si>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</si>
  <si>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</si>
  <si>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</si>
  <si>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</si>
  <si>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</si>
  <si>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</si>
  <si>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</si>
  <si>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</si>
  <si>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</si>
  <si>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</si>
  <si>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</si>
  <si>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</si>
  <si>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</si>
  <si>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</si>
  <si>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</si>
  <si>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</si>
  <si>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</si>
  <si>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</si>
  <si>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</si>
  <si>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</si>
  <si>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</si>
  <si>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</si>
  <si>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</si>
  <si>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</si>
  <si>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</si>
  <si>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</si>
  <si>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</si>
  <si>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</si>
  <si>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</si>
  <si>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</si>
  <si>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</si>
  <si>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</si>
  <si>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</si>
  <si>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</si>
  <si>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</si>
  <si>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</si>
  <si>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</si>
  <si>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</si>
  <si>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</si>
  <si>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</si>
  <si>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</si>
  <si>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</si>
  <si>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</si>
  <si>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</si>
  <si>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</si>
  <si>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</si>
  <si>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</si>
  <si>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</si>
  <si>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</si>
  <si>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</si>
  <si>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</si>
  <si>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</si>
  <si>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</si>
  <si>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</si>
  <si>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</si>
  <si>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</si>
  <si>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</si>
  <si>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</si>
  <si>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</si>
  <si>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</si>
  <si>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</si>
  <si>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</si>
  <si>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</si>
  <si>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</si>
  <si>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</si>
  <si>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</si>
  <si>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</si>
  <si>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</si>
  <si>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</si>
  <si>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</si>
  <si>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</si>
  <si>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</si>
  <si>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</si>
  <si>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</si>
  <si>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</si>
  <si>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</si>
  <si>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</si>
  <si>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</si>
  <si>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</si>
  <si>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</si>
  <si>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</si>
  <si>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</si>
  <si>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</si>
  <si>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</si>
  <si>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</si>
  <si>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</si>
  <si>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</si>
  <si>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</si>
  <si>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</si>
  <si>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</si>
  <si>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</si>
  <si>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</si>
  <si>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</si>
  <si>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</si>
  <si>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</si>
  <si>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</si>
  <si>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</si>
  <si>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</si>
  <si>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</si>
  <si>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</si>
  <si>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</si>
  <si>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</si>
  <si>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</si>
  <si>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</si>
  <si>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</si>
  <si>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</si>
  <si>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</si>
  <si>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</si>
  <si>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</si>
  <si>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</si>
  <si>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</si>
  <si>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</si>
  <si>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</si>
  <si>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</si>
  <si>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</si>
  <si>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</si>
  <si>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</si>
  <si>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</si>
  <si>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</si>
  <si>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</si>
  <si>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</si>
  <si>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</si>
  <si>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</si>
  <si>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</si>
  <si>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</si>
  <si>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</si>
  <si>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</si>
  <si>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</si>
  <si>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</si>
  <si>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</si>
  <si>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</si>
  <si>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</si>
  <si>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</si>
  <si>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</si>
  <si>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</si>
  <si>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</si>
  <si>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</si>
  <si>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</si>
  <si>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</si>
  <si>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</si>
  <si>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</si>
  <si>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</si>
  <si>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</si>
  <si>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</si>
  <si>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</si>
  <si>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</si>
  <si>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</si>
  <si>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</si>
  <si>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</si>
  <si>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</si>
  <si>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</si>
  <si>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</si>
  <si>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</si>
  <si>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</si>
  <si>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</si>
  <si>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</si>
  <si>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</si>
  <si>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</si>
  <si>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</si>
  <si>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</si>
  <si>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</si>
  <si>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</si>
  <si>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</si>
  <si>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</si>
  <si>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</si>
  <si>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</si>
  <si>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</si>
  <si>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</si>
  <si>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</si>
  <si>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</si>
  <si>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</si>
  <si>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</si>
  <si>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</si>
  <si>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</si>
  <si>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</si>
  <si>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</si>
  <si>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</si>
  <si>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</si>
  <si>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</si>
  <si>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</si>
  <si>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</si>
  <si>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</si>
  <si>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</si>
  <si>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</si>
  <si>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</si>
  <si>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</si>
  <si>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</si>
  <si>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</si>
  <si>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</si>
  <si>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</si>
  <si>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</si>
  <si>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</si>
  <si>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</si>
  <si>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</si>
  <si>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</si>
  <si>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</si>
  <si>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</si>
  <si>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</si>
  <si>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</si>
  <si>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</si>
  <si>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</si>
  <si>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</si>
  <si>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</si>
  <si>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</si>
  <si>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</si>
  <si>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</si>
  <si>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</si>
  <si>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</si>
  <si>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</si>
  <si>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</si>
  <si>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</si>
  <si>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</si>
  <si>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</si>
  <si>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</si>
  <si>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</si>
  <si>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</si>
  <si>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</si>
  <si>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</si>
  <si>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</si>
  <si>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</si>
  <si>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</si>
  <si>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</si>
  <si>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</si>
  <si>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</si>
  <si>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</si>
  <si>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</si>
  <si>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</si>
  <si>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</si>
  <si>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</si>
  <si>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</si>
  <si>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</si>
  <si>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</si>
  <si>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</si>
  <si>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</si>
  <si>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</si>
  <si>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</si>
  <si>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</si>
  <si>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</si>
  <si>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</si>
  <si>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</si>
  <si>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</si>
  <si>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</si>
  <si>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</si>
  <si>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</si>
  <si>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</si>
  <si>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</si>
  <si>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</si>
  <si>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</si>
  <si>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</si>
  <si>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</si>
  <si>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</si>
  <si>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</si>
  <si>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</si>
  <si>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</si>
  <si>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</si>
  <si>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</si>
  <si>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</si>
  <si>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</si>
  <si>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</si>
  <si>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</si>
  <si>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</si>
  <si>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</si>
  <si>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</si>
  <si>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</si>
  <si>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</si>
  <si>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</si>
  <si>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</si>
  <si>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</si>
  <si>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</si>
  <si>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</si>
  <si>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</si>
  <si>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</si>
  <si>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</si>
  <si>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</si>
  <si>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</si>
  <si>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</si>
  <si>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</si>
  <si>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</si>
  <si>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</si>
  <si>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</si>
  <si>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</si>
  <si>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</si>
  <si>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</si>
  <si>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</si>
  <si>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</si>
  <si>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</si>
  <si>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</si>
  <si>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</si>
  <si>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</si>
  <si>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</si>
  <si>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</si>
  <si>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</si>
  <si>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</si>
  <si>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</si>
  <si>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</si>
  <si>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</si>
  <si>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</si>
  <si>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</si>
  <si>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</si>
  <si>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</si>
  <si>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</si>
  <si>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</si>
  <si>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</si>
  <si>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</si>
  <si>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</si>
  <si>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</si>
  <si>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</si>
  <si>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</si>
  <si>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</si>
  <si>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</si>
  <si>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</si>
  <si>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</si>
  <si>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</si>
  <si>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</si>
  <si>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</si>
  <si>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</si>
  <si>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</si>
  <si>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</si>
  <si>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</si>
  <si>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</si>
  <si>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</si>
  <si>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</si>
  <si>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</si>
  <si>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</si>
  <si>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</si>
  <si>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</si>
  <si>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</si>
  <si>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</si>
  <si>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</si>
  <si>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</si>
  <si>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</si>
  <si>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</si>
  <si>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</si>
  <si>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</si>
  <si>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</si>
  <si>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</si>
  <si>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</si>
  <si>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</si>
  <si>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</si>
  <si>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</si>
  <si>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</si>
  <si>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</si>
  <si>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</si>
  <si>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</si>
  <si>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</si>
  <si>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</si>
  <si>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</si>
  <si>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</si>
  <si>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</si>
  <si>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</si>
  <si>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</si>
  <si>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</si>
  <si>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</si>
  <si>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</si>
  <si>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</si>
  <si>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</si>
  <si>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</si>
  <si>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</si>
  <si>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</si>
  <si>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</si>
  <si>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</si>
  <si>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</si>
  <si>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</si>
  <si>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</si>
  <si>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</si>
  <si>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</si>
  <si>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</si>
  <si>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</si>
  <si>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</si>
  <si>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</si>
  <si>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</si>
  <si>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</si>
  <si>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</si>
  <si>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</si>
  <si>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</si>
  <si>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</si>
  <si>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</si>
  <si>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</si>
  <si>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</si>
  <si>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</si>
  <si>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</si>
  <si>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</si>
  <si>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</si>
  <si>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</si>
  <si>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</si>
  <si>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</si>
  <si>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</si>
  <si>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</si>
  <si>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</si>
  <si>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</si>
  <si>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</si>
  <si>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</si>
  <si>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</si>
  <si>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</si>
  <si>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</si>
  <si>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</si>
  <si>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</si>
  <si>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</si>
  <si>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</si>
  <si>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</si>
  <si>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</si>
  <si>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</si>
  <si>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</si>
  <si>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</si>
  <si>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</si>
  <si>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</si>
  <si>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</si>
  <si>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</si>
  <si>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</si>
  <si>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</si>
  <si>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</si>
  <si>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</si>
  <si>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</si>
  <si>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</si>
  <si>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</si>
  <si>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</si>
  <si>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</si>
  <si>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</si>
  <si>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</si>
  <si>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</si>
  <si>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</si>
  <si>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</si>
  <si>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</si>
  <si>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</si>
  <si>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</si>
  <si>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</si>
  <si>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</si>
  <si>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</si>
  <si>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</si>
  <si>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</si>
  <si>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</si>
  <si>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</si>
  <si>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</si>
  <si>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</si>
  <si>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</si>
  <si>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</si>
  <si>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</si>
  <si>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</si>
  <si>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</si>
  <si>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</si>
  <si>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</si>
  <si>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</si>
  <si>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</si>
  <si>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</si>
  <si>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</si>
  <si>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</si>
  <si>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</si>
  <si>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</si>
  <si>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</si>
  <si>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</si>
  <si>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</si>
  <si>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</si>
  <si>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</si>
  <si>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</si>
  <si>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</si>
  <si>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</si>
  <si>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</si>
  <si>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</si>
  <si>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</si>
  <si>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</si>
  <si>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</si>
  <si>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</si>
  <si>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</si>
  <si>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</si>
  <si>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</si>
  <si>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</si>
  <si>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</si>
  <si>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</si>
  <si>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</si>
  <si>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</si>
  <si>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</si>
  <si>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</si>
  <si>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</si>
  <si>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</si>
  <si>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</si>
  <si>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</si>
  <si>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</si>
  <si>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</si>
  <si>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</si>
  <si>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</si>
  <si>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</si>
  <si>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</si>
  <si>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</si>
  <si>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</si>
  <si>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</si>
  <si>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</si>
  <si>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</si>
  <si>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</si>
  <si>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</si>
  <si>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</si>
  <si>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</si>
  <si>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</si>
  <si>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</si>
  <si>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</si>
  <si>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</si>
  <si>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</si>
  <si>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</si>
  <si>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</si>
  <si>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</si>
  <si>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</si>
  <si>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</si>
  <si>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</si>
  <si>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</si>
  <si>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</si>
  <si>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</si>
  <si>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</si>
  <si>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</si>
  <si>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</si>
  <si>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</si>
  <si>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</si>
  <si>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</si>
  <si>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</si>
  <si>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</si>
  <si>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</si>
  <si>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</si>
  <si>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</si>
  <si>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</si>
  <si>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</si>
  <si>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</si>
  <si>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</si>
  <si>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</si>
  <si>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</si>
  <si>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</si>
  <si>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</si>
  <si>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</si>
  <si>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</si>
  <si>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</si>
  <si>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</si>
  <si>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</si>
  <si>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</si>
  <si>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</si>
  <si>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</si>
  <si>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</si>
  <si>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</si>
  <si>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</si>
  <si>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</si>
  <si>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</si>
  <si>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</si>
  <si>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</si>
  <si>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</si>
  <si>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</si>
  <si>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</si>
  <si>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</si>
  <si>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</si>
  <si>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</si>
  <si>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</si>
  <si>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</si>
  <si>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</si>
  <si>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</si>
  <si>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</si>
  <si>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</si>
  <si>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</si>
  <si>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</si>
  <si>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</si>
  <si>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</si>
  <si>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</si>
  <si>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</si>
  <si>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</si>
  <si>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</si>
  <si>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</si>
  <si>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</si>
  <si>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</si>
  <si>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</si>
  <si>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</si>
  <si>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</si>
  <si>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</si>
  <si>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</si>
  <si>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</si>
  <si>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</si>
  <si>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</si>
  <si>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</si>
  <si>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</si>
  <si>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</si>
  <si>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</si>
  <si>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</si>
  <si>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</si>
  <si>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</si>
  <si>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</si>
  <si>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</si>
  <si>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</si>
  <si>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</si>
  <si>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</si>
  <si>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</si>
  <si>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</si>
  <si>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</si>
  <si>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</si>
  <si>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</si>
  <si>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</si>
  <si>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</si>
  <si>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</si>
  <si>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</si>
  <si>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</si>
  <si>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</si>
  <si>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</si>
  <si>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</si>
  <si>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</si>
  <si>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</si>
  <si>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</si>
  <si>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</si>
  <si>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</si>
  <si>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</si>
  <si>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</si>
  <si>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</si>
  <si>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</si>
  <si>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</si>
  <si>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</si>
  <si>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</si>
  <si>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</si>
  <si>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</si>
  <si>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</si>
  <si>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</si>
  <si>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</si>
  <si>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</si>
  <si>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</si>
  <si>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</si>
  <si>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</si>
  <si>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</si>
  <si>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</si>
  <si>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</si>
  <si>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</si>
  <si>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</si>
  <si>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</si>
  <si>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</si>
  <si>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</si>
  <si>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</si>
  <si>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</si>
  <si>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</si>
  <si>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</si>
  <si>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</si>
  <si>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</si>
  <si>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</si>
  <si>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</si>
  <si>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</si>
  <si>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</si>
  <si>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</si>
  <si>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</si>
  <si>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</si>
  <si>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</si>
  <si>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</si>
  <si>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</si>
  <si>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</si>
  <si>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</si>
  <si>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</si>
  <si>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</si>
  <si>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</si>
  <si>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</si>
  <si>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</si>
  <si>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</si>
  <si>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</si>
  <si>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</si>
  <si>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</si>
  <si>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</si>
  <si>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</si>
  <si>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</si>
  <si>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</si>
  <si>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</si>
  <si>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</si>
  <si>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</si>
  <si>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</si>
  <si>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</si>
  <si>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</si>
  <si>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</si>
  <si>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</si>
  <si>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</si>
  <si>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</si>
  <si>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</si>
  <si>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</si>
  <si>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</si>
  <si>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</si>
  <si>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</si>
  <si>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</si>
  <si>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</si>
  <si>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</si>
  <si>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</si>
  <si>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</si>
  <si>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</si>
  <si>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</si>
  <si>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</si>
  <si>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</si>
  <si>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</si>
  <si>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</si>
  <si>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</si>
  <si>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</si>
  <si>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</si>
  <si>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</si>
  <si>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</si>
  <si>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</si>
  <si>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</si>
  <si>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</si>
  <si>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</si>
  <si>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</si>
  <si>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</si>
  <si>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</si>
  <si>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</si>
  <si>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</si>
  <si>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</si>
  <si>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</si>
  <si>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</si>
  <si>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</si>
  <si>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</si>
  <si>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</si>
  <si>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</si>
  <si>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</si>
  <si>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</si>
  <si>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</si>
  <si>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</si>
  <si>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</si>
  <si>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</si>
  <si>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</si>
  <si>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</si>
  <si>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</si>
  <si>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</si>
  <si>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</si>
  <si>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</si>
  <si>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</si>
  <si>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</si>
  <si>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</si>
  <si>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</si>
  <si>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</si>
  <si>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</si>
  <si>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</si>
  <si>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</si>
  <si>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</si>
  <si>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</si>
  <si>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</si>
  <si>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</si>
  <si>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</si>
  <si>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</si>
  <si>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</si>
  <si>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</si>
  <si>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</si>
  <si>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</si>
  <si>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</si>
  <si>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</si>
  <si>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</si>
  <si>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</si>
  <si>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</si>
  <si>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</si>
  <si>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</si>
  <si>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</si>
  <si>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</si>
  <si>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</si>
  <si>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</si>
  <si>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</si>
  <si>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</si>
  <si>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</si>
  <si>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</si>
  <si>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</si>
  <si>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</si>
  <si>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</si>
  <si>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</si>
  <si>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</si>
  <si>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</si>
  <si>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</si>
  <si>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</si>
  <si>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</si>
  <si>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</si>
  <si>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</si>
  <si>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</si>
  <si>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</si>
  <si>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</si>
  <si>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</si>
  <si>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</si>
  <si>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</si>
  <si>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</si>
  <si>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</si>
  <si>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</si>
  <si>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</si>
  <si>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</si>
  <si>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</si>
  <si>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</si>
  <si>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</si>
  <si>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</si>
  <si>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</si>
  <si>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</si>
  <si>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</si>
  <si>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</si>
  <si>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</si>
  <si>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</si>
  <si>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</si>
  <si>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</si>
  <si>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</si>
  <si>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</si>
  <si>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</si>
  <si>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</si>
  <si>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</si>
  <si>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</si>
  <si>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</si>
  <si>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</si>
  <si>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</si>
  <si>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</si>
  <si>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</si>
  <si>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</si>
  <si>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</si>
  <si>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</si>
  <si>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</si>
  <si>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</si>
  <si>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</si>
  <si>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</si>
  <si>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</si>
  <si>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</si>
  <si>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</si>
  <si>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</si>
  <si>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</si>
  <si>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</si>
  <si>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</si>
  <si>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</si>
  <si>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</si>
  <si>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</si>
  <si>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</si>
  <si>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</si>
  <si>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</si>
  <si>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</si>
  <si>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</si>
  <si>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</si>
  <si>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</si>
  <si>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</si>
  <si>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</si>
  <si>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</si>
  <si>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</si>
  <si>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</si>
  <si>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</si>
  <si>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</si>
  <si>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</si>
  <si>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</si>
  <si>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</si>
  <si>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</si>
  <si>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</si>
  <si>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</si>
  <si>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</si>
  <si>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</si>
  <si>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</si>
  <si>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</si>
  <si>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</si>
  <si>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</si>
  <si>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</si>
  <si>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</si>
  <si>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</si>
  <si>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</si>
  <si>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</si>
  <si>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</si>
  <si>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</si>
  <si>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</si>
  <si>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</si>
  <si>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</si>
  <si>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</si>
  <si>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</si>
  <si>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</si>
  <si>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</si>
  <si>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</si>
  <si>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</si>
  <si>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</si>
  <si>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</si>
  <si>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</si>
  <si>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</si>
  <si>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</si>
  <si>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</si>
  <si>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</si>
  <si>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</si>
  <si>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</si>
  <si>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</si>
  <si>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</si>
  <si>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</si>
  <si>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</si>
  <si>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</si>
  <si>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</si>
  <si>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</si>
  <si>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</si>
  <si>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</si>
  <si>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</si>
  <si>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</si>
  <si>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</si>
  <si>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</si>
  <si>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</si>
  <si>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</si>
  <si>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</si>
  <si>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</si>
  <si>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</si>
  <si>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</si>
  <si>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</si>
  <si>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</si>
  <si>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</si>
  <si>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</si>
  <si>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</si>
  <si>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</si>
  <si>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</si>
  <si>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</si>
  <si>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</si>
  <si>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</si>
  <si>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</si>
  <si>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</si>
  <si>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</si>
  <si>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</si>
  <si>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</si>
  <si>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</si>
  <si>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</si>
  <si>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</si>
  <si>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</si>
  <si>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</si>
  <si>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</si>
  <si>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</si>
  <si>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</si>
  <si>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</si>
  <si>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</si>
  <si>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</si>
  <si>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</si>
  <si>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</si>
  <si>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</si>
  <si>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</si>
  <si>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</si>
  <si>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</si>
  <si>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</si>
  <si>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</si>
  <si>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</si>
  <si>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</si>
  <si>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</si>
  <si>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</si>
  <si>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</si>
  <si>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</si>
  <si>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</si>
  <si>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</si>
  <si>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</si>
  <si>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</si>
  <si>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</si>
  <si>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</si>
  <si>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</si>
  <si>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</si>
  <si>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</si>
  <si>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</si>
  <si>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</si>
  <si>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</si>
  <si>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</si>
  <si>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</si>
  <si>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</si>
  <si>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</si>
  <si>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</si>
  <si>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</si>
  <si>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</si>
  <si>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</si>
  <si>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</si>
  <si>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</si>
  <si>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</si>
  <si>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</si>
  <si>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</si>
  <si>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</si>
  <si>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</si>
  <si>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</si>
  <si>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</si>
  <si>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</si>
  <si>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</si>
  <si>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</si>
  <si>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</si>
  <si>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</si>
  <si>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</si>
  <si>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</si>
  <si>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</si>
  <si>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</si>
  <si>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</si>
  <si>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</si>
  <si>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</si>
  <si>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</si>
  <si>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</si>
  <si>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</si>
  <si>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</si>
  <si>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</si>
  <si>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</si>
  <si>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</si>
  <si>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</si>
  <si>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</si>
  <si>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</si>
  <si>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</si>
  <si>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</si>
  <si>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</si>
  <si>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</si>
  <si>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</si>
  <si>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</si>
  <si>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</si>
  <si>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</si>
  <si>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</si>
  <si>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</si>
  <si>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</si>
  <si>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</si>
  <si>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</si>
  <si>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</si>
  <si>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</si>
  <si>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</si>
  <si>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</si>
  <si>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</si>
  <si>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</si>
  <si>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</si>
  <si>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</si>
  <si>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</si>
  <si>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</si>
  <si>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</si>
  <si>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</si>
  <si>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</si>
  <si>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</si>
  <si>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</si>
  <si>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</si>
  <si>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</si>
  <si>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</si>
  <si>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</si>
  <si>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</si>
  <si>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</si>
  <si>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</si>
  <si>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</si>
  <si>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</si>
  <si>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</si>
  <si>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</si>
  <si>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</si>
  <si>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</si>
  <si>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</si>
  <si>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</si>
  <si>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</si>
  <si>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</si>
  <si>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</si>
  <si>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</si>
  <si>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</si>
  <si>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</si>
  <si>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</si>
  <si>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</si>
  <si>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</si>
  <si>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</si>
  <si>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</si>
  <si>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</si>
  <si>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</si>
  <si>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</si>
  <si>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</si>
  <si>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</si>
  <si>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</si>
  <si>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</si>
  <si>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</si>
  <si>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</si>
  <si>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</si>
  <si>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</si>
  <si>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</si>
  <si>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</si>
  <si>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</si>
  <si>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</si>
  <si>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</si>
  <si>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</si>
  <si>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</si>
  <si>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</si>
  <si>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</si>
  <si>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</si>
  <si>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</si>
  <si>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</si>
  <si>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</si>
  <si>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</si>
  <si>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</si>
  <si>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</si>
  <si>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</si>
  <si>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</si>
  <si>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</si>
  <si>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</si>
  <si>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</si>
  <si>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</si>
  <si>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</si>
  <si>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</si>
  <si>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</si>
  <si>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</si>
  <si>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</si>
  <si>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</si>
  <si>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</si>
  <si>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</si>
  <si>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</si>
  <si>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</si>
  <si>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</si>
  <si>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</si>
  <si>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</si>
  <si>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</si>
  <si>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</si>
  <si>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</si>
  <si>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</si>
  <si>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</si>
  <si>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</si>
  <si>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</si>
  <si>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</si>
  <si>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</si>
  <si>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</si>
  <si>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</si>
  <si>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</si>
  <si>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</si>
  <si>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</si>
  <si>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</si>
  <si>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</si>
  <si>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</si>
  <si>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</si>
  <si>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</si>
  <si>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</si>
  <si>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</si>
  <si>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</si>
  <si>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</si>
  <si>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</si>
  <si>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</si>
  <si>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</si>
  <si>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</si>
  <si>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</si>
  <si>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</si>
  <si>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</si>
  <si>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</si>
  <si>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</si>
  <si>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</si>
  <si>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</si>
  <si>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</si>
  <si>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</si>
  <si>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</si>
  <si>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</si>
  <si>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</si>
  <si>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</si>
  <si>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</si>
  <si>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</si>
  <si>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</si>
  <si>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</si>
  <si>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</si>
  <si>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</si>
  <si>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</si>
  <si>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</si>
  <si>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</si>
  <si>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</si>
  <si>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</si>
  <si>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</si>
  <si>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</si>
  <si>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</si>
  <si>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</si>
  <si>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</si>
  <si>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</si>
  <si>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</si>
  <si>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</si>
  <si>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</si>
  <si>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</si>
  <si>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</si>
  <si>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</si>
  <si>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</si>
  <si>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</si>
  <si>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</si>
  <si>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</si>
  <si>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</si>
  <si>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</si>
  <si>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</si>
  <si>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</si>
  <si>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</si>
  <si>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</si>
  <si>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</si>
  <si>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</si>
  <si>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</si>
  <si>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</si>
  <si>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</si>
  <si>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</si>
  <si>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</si>
  <si>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</si>
  <si>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</si>
  <si>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</si>
  <si>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</si>
  <si>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</si>
  <si>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</si>
  <si>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</si>
  <si>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</si>
  <si>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</si>
  <si>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</si>
  <si>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</si>
  <si>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</si>
  <si>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</si>
  <si>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</si>
  <si>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</si>
  <si>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</si>
  <si>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</si>
  <si>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</si>
  <si>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</si>
  <si>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</si>
  <si>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</si>
  <si>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</si>
  <si>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</si>
  <si>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</si>
  <si>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</si>
  <si>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</si>
  <si>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</si>
  <si>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</si>
  <si>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</si>
  <si>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</si>
  <si>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</si>
  <si>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</si>
  <si>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</si>
  <si>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</si>
  <si>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</si>
  <si>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</si>
  <si>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</si>
  <si>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</si>
  <si>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</si>
  <si>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</si>
  <si>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</si>
  <si>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</si>
  <si>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</si>
  <si>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</si>
  <si>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</si>
  <si>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</si>
  <si>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</si>
  <si>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</si>
  <si>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</si>
  <si>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</si>
  <si>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</si>
  <si>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</si>
  <si>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</si>
  <si>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</si>
  <si>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</si>
  <si>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</si>
  <si>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</si>
  <si>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</si>
  <si>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</si>
  <si>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</si>
  <si>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</si>
  <si>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</si>
  <si>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</si>
  <si>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</si>
  <si>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</si>
  <si>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</si>
  <si>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</si>
  <si>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</si>
  <si>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</si>
  <si>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</si>
  <si>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</si>
  <si>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</si>
  <si>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</si>
  <si>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</si>
  <si>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</si>
  <si>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</si>
  <si>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</si>
  <si>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</si>
  <si>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</si>
  <si>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</si>
  <si>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</si>
  <si>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</si>
  <si>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</si>
  <si>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</si>
  <si>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</si>
  <si>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</si>
  <si>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</si>
  <si>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</si>
  <si>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</si>
  <si>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</si>
  <si>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</si>
  <si>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</si>
  <si>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</si>
  <si>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</si>
  <si>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</si>
  <si>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</si>
  <si>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</si>
  <si>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</si>
  <si>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</si>
  <si>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</si>
  <si>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</si>
  <si>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</si>
  <si>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</si>
  <si>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</si>
  <si>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</si>
  <si>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</si>
  <si>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</si>
  <si>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</si>
  <si>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</si>
  <si>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</si>
  <si>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</si>
  <si>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</si>
  <si>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</si>
  <si>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</si>
  <si>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</si>
  <si>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</si>
  <si>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</si>
  <si>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</si>
  <si>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</si>
  <si>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</si>
  <si>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</si>
  <si>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</si>
  <si>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</si>
  <si>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</si>
  <si>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</si>
  <si>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</si>
  <si>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</si>
  <si>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</si>
  <si>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</si>
  <si>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</si>
  <si>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</si>
  <si>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</si>
  <si>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</si>
  <si>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</si>
  <si>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</si>
  <si>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</si>
  <si>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</si>
  <si>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</si>
  <si>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</si>
  <si>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</si>
  <si>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</si>
  <si>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</si>
  <si>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</si>
  <si>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</si>
  <si>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</si>
  <si>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</si>
  <si>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</si>
  <si>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</si>
  <si>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</si>
  <si>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</si>
  <si>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</si>
  <si>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</si>
  <si>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</si>
  <si>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</si>
  <si>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</si>
  <si>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</si>
  <si>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</si>
  <si>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</si>
  <si>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</si>
  <si>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</si>
  <si>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</si>
  <si>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</si>
  <si>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</si>
  <si>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</si>
  <si>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</si>
  <si>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</si>
  <si>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</si>
  <si>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</si>
  <si>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</si>
  <si>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</si>
  <si>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</si>
  <si>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</si>
  <si>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</si>
  <si>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</si>
  <si>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</si>
  <si>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</si>
  <si>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</si>
  <si>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</si>
  <si>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</si>
  <si>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</si>
  <si>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</si>
  <si>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</si>
  <si>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</si>
  <si>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</si>
  <si>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</si>
  <si>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</si>
  <si>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</si>
  <si>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</si>
  <si>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</si>
  <si>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</si>
  <si>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</si>
  <si>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</si>
  <si>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</si>
  <si>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</si>
  <si>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</si>
  <si>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</si>
  <si>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</si>
  <si>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</si>
  <si>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</si>
  <si>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</si>
  <si>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</si>
  <si>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</si>
  <si>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</si>
  <si>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</si>
  <si>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</si>
  <si>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</si>
  <si>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</si>
  <si>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</si>
  <si>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</si>
  <si>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</si>
  <si>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</si>
  <si>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</si>
  <si>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</si>
  <si>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</si>
  <si>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</si>
  <si>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</si>
  <si>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</si>
  <si>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</si>
  <si>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</si>
  <si>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</si>
  <si>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</si>
  <si>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</si>
  <si>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</si>
  <si>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</si>
  <si>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</si>
  <si>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</si>
  <si>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</si>
  <si>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</si>
  <si>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</si>
  <si>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</si>
  <si>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</si>
  <si>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</si>
  <si>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</si>
  <si>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</si>
  <si>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</si>
  <si>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</si>
  <si>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</si>
  <si>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</si>
  <si>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</si>
  <si>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</si>
  <si>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</si>
  <si>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</si>
  <si>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</si>
  <si>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</si>
  <si>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</si>
  <si>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</si>
  <si>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</si>
  <si>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</si>
  <si>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</si>
  <si>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</si>
  <si>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</si>
  <si>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</si>
  <si>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</si>
  <si>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</si>
  <si>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</si>
  <si>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</si>
  <si>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</si>
  <si>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</si>
  <si>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</si>
  <si>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</si>
  <si>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</si>
  <si>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</si>
  <si>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</si>
  <si>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</si>
  <si>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</si>
  <si>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</si>
  <si>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</si>
  <si>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</si>
  <si>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</si>
  <si>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</si>
  <si>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</si>
  <si>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</si>
  <si>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</si>
  <si>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</si>
  <si>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</si>
  <si>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</si>
  <si>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</si>
  <si>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</si>
  <si>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</si>
  <si>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</si>
  <si>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</si>
  <si>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</si>
  <si>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</si>
  <si>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</si>
  <si>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</si>
  <si>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</si>
  <si>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</si>
  <si>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</si>
  <si>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</si>
  <si>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</si>
  <si>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</si>
  <si>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</si>
  <si>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</si>
  <si>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</si>
  <si>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</si>
  <si>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</si>
  <si>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</si>
  <si>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</si>
  <si>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</si>
  <si>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</si>
  <si>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</si>
  <si>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</si>
  <si>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</si>
  <si>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</si>
  <si>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</si>
  <si>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</si>
  <si>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</si>
  <si>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</si>
  <si>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</si>
  <si>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</si>
  <si>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</si>
  <si>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</si>
  <si>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</si>
  <si>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</si>
  <si>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</si>
  <si>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</si>
  <si>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</si>
  <si>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</si>
  <si>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</si>
  <si>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</si>
  <si>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</si>
  <si>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</si>
  <si>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</si>
  <si>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</si>
  <si>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</si>
  <si>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</si>
  <si>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</si>
  <si>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</si>
  <si>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</si>
  <si>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</si>
  <si>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</si>
  <si>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</si>
  <si>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</si>
  <si>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</si>
  <si>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</si>
  <si>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</si>
  <si>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</si>
  <si>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</si>
  <si>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</si>
  <si>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</si>
  <si>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</si>
  <si>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</si>
  <si>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</si>
  <si>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</si>
  <si>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</si>
  <si>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</si>
  <si>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</si>
  <si>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</si>
  <si>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</si>
  <si>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</si>
  <si>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</si>
  <si>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</si>
  <si>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</si>
  <si>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</si>
  <si>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</si>
  <si>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</si>
  <si>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</si>
  <si>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</si>
  <si>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</si>
  <si>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</si>
  <si>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</si>
  <si>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</si>
  <si>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</si>
  <si>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</si>
  <si>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</si>
  <si>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</si>
  <si>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</si>
  <si>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</si>
  <si>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</si>
  <si>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</si>
  <si>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</si>
  <si>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</si>
  <si>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</si>
  <si>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</si>
  <si>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</si>
  <si>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</si>
  <si>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</si>
  <si>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</si>
  <si>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</si>
  <si>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</si>
  <si>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</si>
  <si>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</si>
  <si>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</si>
  <si>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</si>
  <si>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</si>
  <si>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</si>
  <si>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</si>
  <si>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</si>
  <si>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</si>
  <si>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</si>
  <si>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</si>
  <si>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</si>
  <si>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</si>
  <si>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</si>
  <si>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</si>
  <si>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</si>
  <si>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</si>
  <si>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</si>
  <si>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</si>
  <si>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</si>
  <si>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</si>
  <si>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</si>
  <si>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</si>
  <si>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</si>
  <si>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</si>
  <si>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</si>
  <si>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</si>
  <si>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</si>
  <si>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</si>
  <si>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</si>
  <si>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</si>
  <si>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</si>
  <si>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</si>
  <si>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</si>
  <si>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</si>
  <si>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</si>
  <si>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</si>
  <si>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</si>
  <si>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</si>
  <si>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</si>
  <si>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</si>
  <si>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</si>
  <si>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</si>
  <si>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</si>
  <si>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</si>
  <si>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</si>
  <si>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</si>
  <si>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</si>
  <si>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</si>
  <si>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</si>
  <si>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</si>
  <si>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</si>
  <si>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</si>
  <si>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</si>
  <si>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</si>
  <si>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</si>
  <si>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</si>
  <si>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</si>
  <si>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</si>
  <si>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</si>
  <si>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</si>
  <si>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</si>
  <si>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</si>
  <si>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</si>
  <si>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</si>
  <si>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</si>
  <si>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</si>
  <si>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</si>
  <si>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</si>
  <si>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</si>
  <si>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</si>
  <si>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</si>
  <si>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</si>
  <si>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</si>
  <si>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</si>
  <si>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</si>
  <si>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</si>
  <si>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</si>
  <si>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</si>
  <si>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</si>
  <si>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</si>
  <si>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</si>
  <si>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</si>
  <si>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</si>
  <si>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</si>
  <si>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</si>
  <si>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</si>
  <si>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</si>
  <si>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</si>
  <si>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</si>
  <si>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</si>
  <si>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</si>
  <si>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</si>
  <si>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</si>
  <si>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</si>
  <si>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</si>
  <si>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</si>
  <si>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</si>
  <si>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</si>
  <si>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</si>
  <si>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</si>
  <si>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</si>
  <si>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</si>
  <si>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</si>
  <si>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</si>
  <si>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</si>
  <si>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</si>
  <si>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</si>
  <si>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</si>
  <si>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</si>
  <si>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</si>
  <si>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</si>
  <si>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</si>
  <si>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</si>
  <si>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</si>
  <si>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</si>
  <si>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</si>
  <si>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</si>
  <si>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</si>
  <si>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</si>
  <si>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</si>
  <si>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</si>
  <si>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</si>
  <si>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</si>
  <si>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</si>
  <si>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</si>
  <si>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</si>
  <si>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</si>
  <si>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</si>
  <si>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</si>
  <si>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</si>
  <si>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</si>
  <si>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</si>
  <si>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</si>
  <si>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</si>
  <si>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</si>
  <si>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</si>
  <si>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</si>
  <si>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</si>
  <si>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</si>
  <si>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</si>
  <si>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</si>
  <si>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</si>
  <si>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</si>
  <si>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</si>
  <si>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</si>
  <si>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</si>
  <si>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</si>
  <si>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</si>
  <si>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</si>
  <si>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</si>
  <si>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</si>
  <si>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</si>
  <si>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</si>
  <si>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</si>
  <si>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</si>
  <si>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</si>
  <si>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</si>
  <si>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</si>
  <si>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</si>
  <si>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</si>
  <si>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</si>
  <si>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</si>
  <si>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</si>
  <si>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</si>
  <si>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</si>
  <si>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</si>
  <si>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</si>
  <si>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</si>
  <si>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</si>
  <si>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</si>
  <si>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</si>
  <si>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</si>
  <si>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</si>
  <si>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</si>
  <si>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</si>
  <si>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</si>
  <si>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</si>
  <si>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</si>
  <si>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</si>
  <si>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</si>
  <si>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</si>
  <si>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</si>
  <si>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</si>
  <si>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</si>
  <si>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</si>
  <si>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</si>
  <si>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</si>
  <si>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</si>
  <si>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</si>
  <si>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</si>
  <si>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</si>
  <si>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</si>
  <si>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</si>
  <si>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</si>
  <si>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</si>
  <si>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</si>
  <si>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</si>
  <si>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</si>
  <si>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</si>
  <si>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</si>
  <si>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</si>
  <si>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</si>
  <si>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</si>
  <si>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</si>
  <si>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</si>
  <si>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</si>
  <si>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</si>
  <si>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</si>
  <si>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</si>
  <si>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</si>
  <si>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</si>
  <si>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</si>
  <si>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</si>
  <si>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</si>
  <si>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</si>
  <si>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</si>
  <si>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</si>
  <si>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</si>
  <si>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</si>
  <si>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</si>
  <si>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</si>
  <si>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</si>
  <si>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</si>
  <si>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</si>
  <si>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</si>
  <si>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</si>
  <si>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</si>
  <si>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</si>
  <si>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</si>
  <si>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</si>
  <si>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</si>
  <si>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</si>
  <si>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</si>
  <si>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</si>
  <si>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</si>
  <si>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</si>
  <si>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</si>
  <si>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</si>
  <si>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</si>
  <si>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</si>
  <si>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</si>
  <si>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</si>
  <si>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</si>
  <si>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</si>
  <si>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</si>
  <si>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</si>
  <si>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</si>
  <si>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</si>
  <si>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</si>
  <si>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</si>
  <si>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</si>
  <si>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</si>
  <si>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</si>
  <si>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</si>
  <si>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</si>
  <si>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</si>
  <si>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</si>
  <si>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</si>
  <si>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</si>
  <si>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</si>
  <si>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</si>
  <si>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</si>
  <si>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</si>
  <si>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</si>
  <si>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</si>
  <si>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</si>
  <si>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</si>
  <si>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</si>
  <si>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</si>
  <si>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</si>
  <si>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</si>
  <si>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</si>
  <si>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</si>
  <si>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</si>
  <si>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</si>
  <si>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</si>
  <si>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</si>
  <si>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</si>
  <si>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</si>
  <si>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</si>
  <si>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</si>
  <si>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</si>
  <si>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</si>
  <si>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</si>
  <si>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</si>
  <si>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</si>
  <si>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</si>
  <si>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</si>
  <si>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</si>
  <si>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</si>
  <si>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</si>
  <si>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</si>
  <si>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</si>
  <si>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</si>
  <si>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</si>
  <si>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</si>
  <si>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</si>
  <si>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</si>
  <si>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</si>
  <si>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</si>
  <si>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</si>
  <si>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</si>
  <si>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</si>
  <si>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</si>
  <si>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</si>
  <si>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</si>
  <si>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</si>
  <si>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</si>
  <si>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</si>
  <si>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</si>
  <si>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</si>
  <si>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</si>
  <si>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</si>
  <si>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</si>
  <si>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</si>
  <si>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</si>
  <si>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</si>
  <si>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</si>
  <si>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</si>
  <si>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</si>
  <si>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</si>
  <si>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</si>
  <si>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</si>
  <si>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</si>
  <si>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</si>
  <si>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</si>
  <si>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</si>
  <si>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</si>
  <si>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</si>
  <si>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</si>
  <si>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</si>
  <si>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</si>
  <si>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</si>
  <si>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</si>
  <si>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</si>
  <si>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</si>
  <si>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</si>
  <si>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</si>
  <si>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</si>
  <si>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</si>
  <si>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</si>
  <si>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</si>
  <si>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</si>
  <si>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</si>
  <si>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</si>
  <si>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</si>
  <si>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</si>
  <si>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</si>
  <si>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</si>
  <si>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</si>
  <si>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</si>
  <si>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</si>
  <si>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</si>
  <si>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</si>
  <si>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</si>
  <si>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</si>
  <si>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</si>
  <si>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</si>
  <si>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</si>
  <si>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</si>
  <si>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</si>
  <si>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</si>
  <si>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</si>
  <si>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</si>
  <si>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</si>
  <si>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</si>
  <si>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</si>
  <si>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</si>
  <si>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</si>
  <si>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</si>
  <si>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</si>
  <si>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</si>
  <si>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</si>
  <si>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</si>
  <si>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</si>
  <si>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</si>
  <si>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</si>
  <si>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</si>
  <si>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</si>
  <si>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</si>
  <si>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</si>
  <si>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</si>
  <si>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</si>
  <si>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</si>
  <si>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</si>
  <si>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</si>
  <si>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</si>
  <si>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</si>
  <si>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</si>
  <si>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</si>
  <si>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</si>
  <si>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</si>
  <si>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</si>
  <si>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</si>
  <si>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</si>
  <si>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</si>
  <si>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</si>
  <si>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</si>
  <si>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</si>
  <si>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</si>
  <si>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</si>
  <si>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</si>
  <si>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</si>
  <si>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</si>
  <si>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</si>
  <si>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</si>
  <si>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</si>
  <si>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</si>
  <si>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</si>
  <si>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</si>
  <si>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</si>
  <si>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</si>
  <si>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</si>
  <si>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</si>
  <si>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</si>
  <si>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</si>
  <si>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</si>
  <si>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</si>
  <si>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</si>
  <si>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</si>
  <si>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</si>
  <si>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</si>
  <si>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</si>
  <si>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</si>
  <si>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</si>
  <si>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</si>
  <si>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</si>
  <si>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</si>
  <si>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</si>
  <si>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</si>
  <si>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</si>
  <si>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</si>
  <si>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</si>
  <si>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</si>
  <si>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</si>
  <si>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</si>
  <si>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</si>
  <si>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</si>
  <si>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</si>
  <si>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</si>
  <si>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</si>
  <si>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</si>
  <si>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</si>
  <si>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</si>
  <si>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</si>
  <si>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</si>
  <si>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</si>
  <si>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</si>
  <si>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</si>
  <si>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</si>
  <si>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</si>
  <si>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</si>
  <si>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</si>
  <si>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</si>
  <si>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</si>
  <si>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</si>
  <si>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</si>
  <si>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</si>
  <si>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</si>
  <si>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</si>
  <si>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</si>
  <si>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</si>
  <si>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</si>
  <si>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</si>
  <si>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</si>
  <si>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</si>
  <si>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</si>
  <si>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</si>
  <si>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</si>
  <si>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</si>
  <si>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</si>
  <si>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</si>
  <si>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</si>
  <si>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</si>
  <si>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</si>
  <si>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</si>
  <si>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</si>
  <si>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</si>
  <si>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</si>
  <si>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</si>
  <si>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</si>
  <si>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</si>
  <si>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</si>
  <si>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</si>
  <si>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</si>
  <si>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</si>
  <si>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</si>
  <si>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</si>
  <si>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</si>
  <si>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</si>
  <si>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</si>
  <si>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</si>
  <si>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</si>
  <si>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</si>
  <si>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</si>
  <si>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</si>
  <si>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</si>
  <si>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</si>
  <si>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</si>
  <si>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</si>
  <si>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</si>
  <si>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</si>
  <si>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</si>
  <si>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</si>
  <si>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</si>
  <si>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</si>
  <si>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</si>
  <si>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</si>
  <si>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</si>
  <si>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</si>
  <si>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</si>
  <si>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</si>
  <si>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</si>
  <si>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</si>
  <si>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</si>
  <si>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</si>
  <si>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</si>
  <si>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</si>
  <si>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</si>
  <si>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</si>
  <si>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</si>
  <si>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</si>
  <si>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</si>
  <si>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</si>
  <si>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</si>
  <si>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</si>
  <si>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</si>
  <si>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</si>
  <si>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</si>
  <si>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</si>
  <si>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</si>
  <si>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</si>
  <si>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</si>
  <si>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</si>
  <si>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</si>
  <si>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</si>
  <si>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</si>
  <si>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</si>
  <si>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</si>
  <si>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</si>
  <si>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</si>
  <si>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</si>
  <si>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</si>
  <si>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</si>
  <si>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</si>
  <si>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</si>
  <si>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</si>
  <si>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</si>
  <si>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</si>
  <si>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</si>
  <si>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</si>
  <si>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</si>
  <si>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</si>
  <si>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</si>
  <si>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</si>
  <si>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</si>
  <si>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</si>
  <si>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</si>
  <si>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</si>
  <si>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</si>
  <si>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</si>
  <si>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</si>
  <si>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</si>
  <si>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</si>
  <si>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</si>
  <si>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</si>
  <si>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</si>
  <si>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</si>
  <si>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</si>
  <si>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</si>
  <si>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</si>
  <si>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</si>
  <si>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</si>
  <si>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</si>
  <si>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</si>
  <si>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</si>
  <si>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</si>
  <si>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</si>
  <si>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</si>
  <si>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</si>
  <si>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</si>
  <si>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</si>
  <si>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</si>
  <si>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</si>
  <si>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</si>
  <si>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</si>
  <si>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</si>
  <si>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</si>
  <si>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</si>
  <si>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</si>
  <si>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</si>
  <si>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</si>
  <si>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</si>
  <si>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</si>
  <si>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</si>
  <si>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</si>
  <si>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</si>
  <si>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</si>
  <si>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</si>
  <si>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</si>
  <si>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</si>
  <si>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</si>
  <si>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</si>
  <si>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</si>
  <si>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</si>
  <si>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</si>
  <si>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</si>
  <si>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</si>
  <si>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</si>
  <si>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</si>
  <si>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</si>
  <si>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</si>
  <si>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</si>
  <si>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</si>
  <si>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</si>
  <si>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</si>
  <si>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</si>
  <si>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</si>
  <si>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</si>
  <si>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</si>
  <si>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</si>
  <si>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</si>
  <si>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</si>
  <si>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</si>
  <si>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</si>
  <si>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</si>
  <si>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</si>
  <si>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</si>
  <si>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</si>
  <si>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</si>
  <si>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</si>
  <si>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</si>
  <si>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</si>
  <si>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</si>
  <si>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</si>
  <si>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</si>
  <si>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</si>
  <si>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</si>
  <si>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</si>
  <si>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</si>
  <si>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</si>
  <si>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</si>
  <si>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</si>
  <si>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</si>
  <si>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</si>
  <si>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</si>
  <si>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</si>
  <si>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</si>
  <si>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</si>
  <si>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</si>
  <si>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</si>
  <si>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</si>
  <si>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</si>
  <si>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</si>
  <si>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</si>
  <si>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</si>
  <si>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</si>
  <si>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</si>
  <si>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</si>
  <si>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</si>
  <si>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</si>
  <si>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</si>
  <si>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</si>
  <si>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</si>
  <si>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</si>
  <si>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</si>
  <si>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</si>
  <si>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</si>
  <si>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</si>
  <si>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</si>
  <si>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</si>
  <si>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</si>
  <si>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</si>
  <si>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</si>
  <si>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</si>
  <si>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</si>
  <si>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</si>
  <si>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</si>
  <si>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</si>
  <si>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</si>
  <si>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</si>
  <si>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</si>
  <si>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</si>
  <si>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</si>
  <si>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</si>
  <si>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</si>
  <si>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</si>
  <si>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</si>
  <si>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</si>
  <si>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</si>
  <si>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</si>
  <si>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</si>
  <si>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</si>
  <si>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</si>
  <si>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</si>
  <si>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</si>
  <si>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</si>
  <si>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</si>
  <si>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</si>
  <si>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</si>
  <si>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</si>
  <si>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</si>
  <si>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</si>
  <si>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</si>
  <si>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</si>
  <si>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</si>
  <si>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</si>
  <si>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</si>
  <si>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</si>
  <si>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</si>
  <si>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</si>
  <si>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</si>
  <si>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</si>
  <si>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</si>
  <si>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</si>
  <si>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</si>
  <si>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</si>
  <si>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</si>
  <si>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</si>
  <si>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</si>
  <si>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</si>
  <si>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</si>
  <si>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</si>
  <si>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</si>
  <si>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</si>
  <si>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</si>
  <si>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</si>
  <si>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</si>
  <si>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</si>
  <si>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</si>
  <si>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</si>
  <si>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</si>
  <si>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</si>
  <si>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</si>
  <si>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</si>
  <si>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</si>
  <si>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</si>
  <si>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</si>
  <si>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</si>
  <si>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</si>
  <si>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</si>
  <si>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</si>
  <si>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</si>
  <si>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</si>
  <si>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</si>
  <si>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</si>
  <si>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</si>
  <si>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</si>
  <si>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</si>
  <si>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</si>
  <si>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</si>
  <si>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</si>
  <si>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</si>
  <si>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</si>
  <si>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</si>
  <si>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</si>
  <si>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</si>
  <si>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</si>
  <si>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</si>
  <si>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</si>
  <si>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</si>
  <si>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</si>
  <si>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</si>
  <si>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</si>
  <si>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</si>
  <si>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</si>
  <si>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</si>
  <si>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</si>
  <si>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</si>
  <si>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</si>
  <si>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</si>
  <si>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</si>
  <si>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</si>
  <si>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</si>
  <si>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</si>
  <si>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</si>
  <si>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</si>
  <si>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</si>
  <si>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</si>
  <si>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</si>
  <si>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</si>
  <si>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</si>
  <si>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</si>
  <si>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</si>
  <si>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</si>
  <si>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</si>
  <si>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</si>
  <si>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</si>
  <si>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</si>
  <si>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</si>
  <si>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</si>
  <si>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</si>
  <si>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</si>
  <si>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</si>
  <si>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</si>
  <si>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</si>
  <si>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</si>
  <si>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</si>
  <si>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</si>
  <si>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</si>
  <si>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</si>
  <si>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</si>
  <si>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</si>
  <si>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</si>
  <si>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</si>
  <si>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</si>
  <si>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</si>
  <si>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</si>
  <si>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</si>
  <si>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</si>
  <si>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</si>
  <si>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</si>
  <si>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</si>
  <si>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</si>
  <si>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</si>
  <si>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</si>
  <si>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</si>
  <si>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</si>
  <si>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</si>
  <si>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</si>
  <si>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</si>
  <si>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</si>
  <si>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</si>
  <si>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</si>
  <si>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</si>
  <si>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</si>
  <si>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</si>
  <si>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</si>
  <si>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</si>
  <si>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</si>
  <si>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</si>
  <si>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</si>
  <si>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</si>
  <si>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</si>
  <si>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</si>
  <si>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</si>
  <si>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</si>
  <si>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</si>
  <si>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</si>
  <si>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</si>
  <si>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</si>
  <si>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</si>
  <si>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</si>
  <si>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</si>
  <si>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</si>
  <si>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</si>
  <si>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</si>
  <si>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</si>
  <si>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</si>
  <si>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</si>
  <si>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</si>
  <si>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</si>
  <si>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</si>
  <si>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</si>
  <si>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</si>
  <si>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</si>
  <si>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</si>
  <si>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</si>
  <si>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</si>
  <si>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</si>
  <si>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</si>
  <si>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</si>
  <si>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</si>
  <si>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</si>
  <si>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</si>
  <si>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</si>
  <si>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</si>
  <si>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</si>
  <si>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</si>
  <si>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</si>
  <si>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</si>
  <si>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</si>
  <si>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</si>
  <si>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</si>
  <si>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</si>
  <si>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</si>
  <si>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</si>
  <si>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</si>
  <si>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</si>
  <si>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</si>
  <si>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</si>
  <si>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</si>
  <si>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</si>
  <si>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</si>
  <si>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</si>
  <si>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</si>
  <si>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</si>
  <si>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</si>
  <si>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</si>
  <si>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</si>
  <si>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</si>
  <si>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</si>
  <si>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</si>
  <si>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</si>
  <si>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</si>
  <si>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</si>
  <si>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</si>
  <si>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</si>
  <si>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</si>
  <si>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</si>
  <si>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</si>
  <si>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</si>
  <si>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</si>
  <si>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</si>
  <si>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</si>
  <si>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</si>
  <si>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</si>
  <si>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</si>
  <si>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</si>
  <si>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</si>
  <si>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</si>
  <si>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</si>
  <si>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</si>
  <si>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</si>
  <si>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</si>
  <si>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</si>
  <si>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</si>
  <si>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</si>
  <si>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</si>
  <si>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</si>
  <si>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</si>
  <si>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</si>
  <si>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</si>
  <si>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</si>
  <si>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</si>
  <si>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</si>
  <si>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</si>
  <si>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</si>
  <si>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</si>
  <si>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</si>
  <si>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</si>
  <si>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</si>
  <si>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</si>
  <si>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</si>
  <si>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</si>
  <si>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</si>
  <si>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</si>
  <si>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</si>
  <si>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</si>
  <si>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</si>
  <si>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</si>
  <si>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</si>
  <si>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</si>
  <si>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</si>
  <si>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</si>
  <si>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</si>
  <si>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</si>
  <si>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</si>
  <si>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</si>
  <si>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</si>
  <si>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</si>
  <si>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</si>
  <si>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</si>
  <si>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</si>
  <si>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</si>
  <si>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</si>
  <si>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</si>
  <si>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</si>
  <si>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</si>
  <si>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</si>
  <si>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</si>
  <si>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</si>
  <si>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</si>
  <si>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</si>
  <si>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</si>
  <si>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</si>
  <si>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</si>
  <si>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</si>
  <si>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</si>
  <si>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</si>
  <si>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</si>
  <si>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</si>
  <si>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</si>
  <si>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</si>
  <si>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</si>
  <si>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</si>
  <si>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</si>
  <si>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</si>
  <si>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</si>
  <si>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</si>
  <si>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</si>
  <si>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</si>
  <si>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</si>
  <si>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</si>
  <si>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</si>
  <si>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</si>
  <si>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</si>
  <si>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</si>
  <si>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</si>
  <si>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</si>
  <si>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</si>
  <si>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</si>
  <si>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</si>
  <si>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</si>
  <si>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</si>
  <si>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</si>
  <si>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</si>
  <si>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</si>
  <si>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</si>
  <si>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</si>
  <si>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</si>
  <si>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</si>
  <si>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</si>
  <si>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</si>
  <si>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</si>
  <si>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</si>
  <si>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</si>
  <si>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</si>
  <si>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</si>
  <si>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</si>
  <si>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</si>
  <si>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</si>
  <si>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</si>
  <si>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</si>
  <si>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</si>
  <si>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</si>
  <si>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</si>
  <si>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</si>
  <si>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</si>
  <si>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</si>
  <si>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</si>
  <si>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</si>
  <si>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</si>
  <si>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</si>
  <si>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</si>
  <si>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</si>
  <si>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</si>
  <si>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</si>
  <si>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</si>
  <si>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</si>
  <si>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</si>
  <si>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</si>
  <si>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</si>
  <si>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</si>
  <si>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</si>
  <si>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</si>
  <si>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</si>
  <si>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</si>
  <si>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</si>
  <si>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</si>
  <si>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</si>
  <si>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</si>
  <si>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</si>
  <si>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</si>
  <si>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</si>
  <si>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</si>
  <si>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</si>
  <si>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</si>
  <si>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</si>
  <si>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</si>
  <si>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</si>
  <si>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</si>
  <si>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</si>
  <si>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</si>
  <si>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</si>
  <si>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</si>
  <si>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</si>
  <si>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</si>
  <si>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</si>
  <si>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</si>
  <si>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</si>
  <si>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</si>
  <si>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</si>
  <si>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</si>
  <si>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</si>
  <si>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</si>
  <si>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</si>
  <si>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</si>
  <si>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</si>
  <si>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</si>
  <si>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</si>
  <si>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</si>
  <si>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</si>
  <si>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</si>
  <si>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</si>
  <si>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</si>
  <si>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</si>
  <si>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</si>
  <si>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</si>
  <si>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</si>
  <si>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</si>
  <si>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</si>
  <si>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</si>
  <si>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</si>
  <si>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</si>
  <si>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</si>
  <si>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</si>
  <si>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</si>
  <si>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</si>
  <si>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</si>
  <si>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</si>
  <si>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</si>
  <si>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</si>
  <si>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</si>
  <si>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</si>
  <si>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</si>
  <si>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</si>
  <si>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</si>
  <si>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</si>
  <si>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</si>
  <si>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</si>
  <si>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</si>
  <si>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</si>
  <si>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</si>
  <si>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</si>
  <si>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</si>
  <si>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</si>
  <si>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</si>
  <si>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</si>
  <si>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</si>
  <si>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</si>
  <si>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</si>
  <si>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</si>
  <si>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</si>
  <si>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</si>
  <si>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</si>
  <si>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</si>
  <si>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</si>
  <si>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</si>
  <si>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</si>
  <si>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</si>
  <si>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</si>
  <si>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</si>
  <si>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</si>
  <si>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</si>
  <si>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</si>
  <si>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</si>
  <si>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</si>
  <si>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</si>
  <si>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</si>
  <si>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</si>
  <si>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</si>
  <si>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</si>
  <si>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</si>
  <si>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</si>
  <si>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</si>
  <si>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</si>
  <si>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</si>
  <si>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</si>
  <si>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</si>
  <si>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</si>
  <si>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</si>
  <si>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</si>
  <si>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</si>
  <si>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</si>
  <si>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</si>
  <si>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</si>
  <si>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</si>
  <si>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</si>
  <si>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</si>
  <si>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</si>
  <si>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</si>
  <si>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</si>
  <si>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</si>
  <si>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</si>
  <si>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</si>
  <si>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</si>
  <si>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</si>
  <si>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</si>
  <si>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</si>
  <si>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</si>
  <si>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</si>
  <si>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</si>
  <si>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</si>
  <si>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</si>
  <si>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</si>
  <si>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</si>
  <si>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</si>
  <si>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</si>
  <si>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</si>
  <si>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</si>
  <si>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</si>
  <si>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</si>
  <si>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</si>
  <si>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</si>
  <si>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</si>
  <si>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</si>
  <si>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</si>
  <si>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</si>
  <si>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</si>
  <si>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</si>
  <si>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</si>
  <si>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</si>
  <si>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</si>
  <si>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</si>
  <si>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</si>
  <si>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</si>
  <si>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</si>
  <si>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</si>
  <si>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</si>
  <si>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</si>
  <si>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</si>
  <si>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</si>
  <si>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</si>
  <si>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</si>
  <si>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</si>
  <si>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</si>
  <si>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</si>
  <si>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</si>
  <si>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</si>
  <si>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</si>
  <si>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</si>
  <si>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</si>
  <si>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</si>
  <si>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</si>
  <si>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</si>
  <si>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</si>
  <si>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</si>
  <si>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</si>
  <si>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</si>
  <si>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</si>
  <si>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</si>
  <si>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</si>
  <si>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</si>
  <si>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</si>
  <si>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</si>
  <si>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</si>
  <si>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</si>
  <si>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</si>
  <si>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</si>
  <si>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</si>
  <si>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</si>
  <si>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</si>
  <si>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</si>
  <si>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</si>
  <si>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</si>
  <si>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</si>
  <si>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</si>
  <si>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</si>
  <si>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</si>
  <si>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</si>
  <si>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</si>
  <si>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</si>
  <si>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</si>
  <si>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</si>
  <si>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</si>
  <si>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</si>
  <si>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</si>
  <si>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</si>
  <si>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</si>
  <si>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</si>
  <si>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</si>
  <si>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</si>
  <si>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</si>
  <si>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</si>
  <si>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</si>
  <si>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</si>
  <si>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</si>
  <si>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</si>
  <si>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</si>
  <si>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</si>
  <si>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</si>
  <si>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</si>
  <si>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</si>
  <si>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</si>
  <si>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</si>
  <si>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</si>
  <si>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</si>
  <si>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</si>
  <si>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</si>
  <si>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</si>
  <si>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</si>
  <si>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</si>
  <si>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</si>
  <si>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</si>
  <si>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</si>
  <si>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</si>
  <si>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</si>
  <si>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</si>
  <si>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</si>
  <si>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</si>
  <si>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</si>
  <si>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</si>
  <si>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</si>
  <si>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</si>
  <si>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</si>
  <si>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</si>
  <si>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</si>
  <si>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</si>
  <si>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</si>
  <si>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</si>
  <si>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</si>
  <si>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</si>
  <si>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</si>
  <si>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</si>
  <si>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</si>
  <si>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</si>
  <si>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</si>
  <si>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</si>
  <si>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</si>
  <si>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</si>
  <si>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</si>
  <si>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</si>
  <si>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</si>
  <si>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</si>
  <si>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</si>
  <si>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</si>
  <si>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</si>
  <si>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</si>
  <si>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</si>
  <si>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</si>
  <si>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</si>
  <si>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</si>
  <si>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</si>
  <si>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</si>
  <si>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</si>
  <si>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</si>
  <si>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</si>
  <si>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</si>
  <si>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</si>
  <si>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</si>
  <si>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</si>
  <si>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</si>
  <si>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</si>
  <si>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</si>
  <si>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</si>
  <si>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</si>
  <si>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</si>
  <si>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</si>
  <si>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</si>
  <si>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</si>
  <si>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</si>
  <si>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</si>
  <si>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</si>
  <si>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</si>
  <si>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</si>
  <si>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</si>
  <si>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</si>
  <si>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</si>
  <si>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</si>
  <si>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</si>
  <si>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</si>
  <si>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</si>
  <si>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</si>
  <si>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</si>
  <si>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</si>
  <si>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</si>
  <si>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</si>
  <si>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</si>
  <si>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</si>
  <si>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</si>
  <si>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</si>
  <si>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</si>
  <si>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</si>
  <si>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</si>
  <si>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</si>
  <si>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</si>
  <si>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</si>
  <si>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</si>
  <si>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</si>
  <si>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</si>
  <si>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</si>
  <si>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</si>
  <si>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</si>
  <si>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</si>
  <si>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</si>
  <si>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</si>
  <si>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</si>
  <si>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</si>
  <si>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</si>
  <si>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</si>
  <si>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</si>
  <si>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</si>
  <si>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</si>
  <si>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</si>
  <si>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</si>
  <si>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</si>
  <si>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</si>
  <si>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</si>
  <si>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</si>
  <si>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</si>
  <si>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</si>
  <si>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</si>
  <si>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</si>
  <si>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</si>
  <si>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</si>
  <si>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</si>
  <si>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</si>
  <si>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</si>
  <si>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</si>
  <si>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</si>
  <si>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</si>
  <si>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</si>
  <si>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</si>
  <si>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</si>
  <si>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</si>
  <si>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</si>
  <si>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</si>
  <si>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</si>
  <si>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</si>
  <si>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</si>
  <si>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</si>
  <si>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</si>
  <si>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</si>
  <si>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</si>
  <si>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</si>
  <si>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</si>
  <si>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</si>
  <si>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</si>
  <si>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</si>
  <si>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</si>
  <si>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</si>
  <si>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</si>
  <si>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</si>
  <si>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</si>
  <si>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</si>
  <si>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</si>
  <si>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</si>
  <si>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</si>
  <si>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</si>
  <si>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</si>
  <si>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</si>
  <si>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</si>
  <si>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</si>
  <si>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</si>
  <si>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</si>
  <si>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</si>
  <si>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</si>
  <si>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</si>
  <si>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</si>
  <si>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</si>
  <si>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</si>
  <si>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</si>
  <si>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</si>
  <si>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</si>
  <si>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</si>
  <si>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</si>
  <si>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</si>
  <si>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</si>
  <si>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</si>
  <si>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</si>
  <si>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</si>
  <si>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</si>
  <si>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</si>
  <si>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</si>
  <si>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</si>
  <si>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</si>
  <si>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</si>
  <si>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</si>
  <si>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</si>
  <si>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</si>
  <si>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</si>
  <si>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</si>
  <si>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</si>
  <si>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</si>
  <si>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</si>
  <si>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</si>
  <si>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</si>
  <si>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</si>
  <si>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</si>
  <si>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</si>
  <si>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</si>
  <si>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</si>
  <si>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</si>
  <si>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</si>
  <si>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</si>
  <si>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</si>
  <si>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</si>
  <si>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</si>
  <si>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</si>
  <si>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</si>
  <si>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</si>
  <si>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</si>
  <si>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</si>
  <si>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</si>
  <si>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</si>
  <si>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</si>
  <si>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</si>
  <si>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</si>
  <si>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</si>
  <si>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</si>
  <si>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</si>
  <si>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</si>
  <si>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</si>
  <si>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</si>
  <si>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</si>
  <si>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</si>
  <si>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</si>
  <si>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</si>
  <si>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</si>
  <si>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</si>
  <si>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</si>
  <si>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</si>
  <si>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</si>
  <si>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</si>
  <si>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</si>
  <si>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</si>
  <si>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</si>
  <si>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</si>
  <si>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</si>
  <si>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</si>
  <si>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</si>
  <si>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</si>
  <si>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</si>
  <si>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</si>
  <si>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</si>
  <si>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</si>
  <si>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</si>
  <si>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</si>
  <si>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</si>
  <si>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</si>
  <si>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</si>
  <si>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</si>
  <si>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</si>
  <si>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</si>
  <si>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</si>
  <si>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</si>
  <si>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</si>
  <si>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</si>
  <si>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</si>
  <si>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</si>
  <si>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</si>
  <si>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</si>
  <si>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</si>
  <si>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</si>
  <si>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</si>
  <si>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</si>
  <si>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</si>
  <si>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</si>
  <si>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</si>
  <si>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</si>
  <si>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</si>
  <si>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</si>
  <si>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</si>
  <si>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</si>
  <si>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</si>
  <si>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</si>
  <si>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</si>
  <si>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</si>
  <si>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</si>
  <si>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</si>
  <si>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</si>
  <si>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</si>
  <si>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</si>
  <si>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</si>
  <si>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</si>
  <si>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</si>
  <si>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</si>
  <si>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</si>
  <si>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</si>
  <si>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</si>
  <si>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</si>
  <si>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</si>
  <si>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</si>
  <si>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</si>
  <si>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</si>
  <si>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</si>
  <si>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</si>
  <si>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</si>
  <si>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</si>
  <si>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</si>
  <si>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</si>
  <si>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</si>
  <si>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</si>
  <si>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</si>
  <si>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</si>
  <si>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</si>
  <si>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</si>
  <si>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</si>
  <si>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</si>
  <si>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</si>
  <si>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</si>
  <si>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</si>
  <si>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</si>
  <si>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</si>
  <si>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</si>
  <si>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</si>
  <si>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</si>
  <si>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</si>
  <si>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</si>
  <si>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</si>
  <si>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</si>
  <si>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</si>
  <si>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</si>
  <si>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</si>
  <si>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</si>
  <si>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</si>
  <si>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</si>
  <si>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</si>
  <si>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</si>
  <si>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</si>
  <si>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</si>
  <si>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</si>
  <si>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</si>
  <si>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</si>
  <si>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</si>
  <si>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</si>
  <si>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</si>
  <si>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</si>
  <si>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</si>
  <si>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</si>
  <si>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</si>
  <si>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</si>
  <si>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</si>
  <si>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</si>
  <si>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</si>
  <si>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</si>
  <si>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</si>
  <si>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</si>
  <si>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</si>
  <si>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</si>
  <si>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</si>
  <si>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</si>
  <si>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</si>
  <si>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</si>
  <si>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</si>
  <si>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</si>
  <si>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</si>
  <si>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</si>
  <si>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</si>
  <si>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</si>
  <si>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</si>
  <si>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</si>
  <si>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</si>
  <si>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</si>
  <si>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</si>
  <si>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</si>
  <si>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</si>
  <si>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</si>
  <si>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</si>
  <si>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</si>
  <si>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</si>
  <si>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</si>
  <si>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</si>
  <si>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</si>
  <si>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</si>
  <si>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</si>
  <si>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</si>
  <si>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</si>
  <si>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</si>
  <si>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</si>
  <si>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</si>
  <si>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</si>
  <si>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</si>
  <si>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</si>
  <si>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</si>
  <si>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</si>
  <si>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</si>
  <si>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</si>
  <si>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</si>
  <si>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</si>
  <si>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</si>
  <si>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</si>
  <si>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</si>
  <si>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</si>
  <si>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</si>
  <si>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</si>
  <si>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</si>
  <si>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</si>
  <si>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</si>
  <si>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</si>
  <si>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</si>
  <si>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</si>
  <si>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</si>
  <si>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</si>
  <si>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</si>
  <si>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</si>
  <si>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</si>
  <si>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</si>
  <si>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</si>
  <si>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</si>
  <si>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</si>
  <si>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</si>
  <si>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</si>
  <si>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</si>
  <si>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</si>
  <si>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</si>
  <si>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</si>
  <si>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</si>
  <si>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</si>
  <si>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</si>
  <si>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</si>
  <si>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</si>
  <si>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</si>
  <si>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</si>
  <si>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</si>
  <si>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</si>
  <si>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</si>
  <si>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</si>
  <si>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</si>
  <si>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</si>
  <si>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</si>
  <si>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</si>
  <si>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</si>
  <si>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</si>
  <si>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</si>
  <si>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</si>
  <si>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</si>
  <si>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</si>
  <si>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</si>
  <si>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</si>
  <si>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</si>
  <si>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</si>
  <si>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</si>
  <si>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</si>
  <si>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</si>
  <si>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</si>
  <si>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</si>
  <si>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</si>
  <si>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</si>
  <si>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</si>
  <si>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</si>
  <si>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</si>
  <si>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</si>
  <si>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</si>
  <si>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</si>
  <si>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</si>
  <si>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</si>
  <si>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</si>
  <si>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</si>
  <si>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</si>
  <si>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</si>
  <si>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</si>
  <si>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</si>
  <si>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</si>
  <si>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</si>
  <si>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</si>
  <si>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</si>
  <si>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</si>
  <si>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</si>
  <si>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</si>
  <si>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</si>
  <si>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</si>
  <si>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</si>
  <si>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</si>
  <si>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</si>
  <si>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</si>
  <si>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</si>
  <si>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</si>
  <si>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</si>
  <si>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</si>
  <si>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</si>
  <si>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</si>
  <si>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</si>
  <si>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</si>
  <si>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</si>
  <si>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</si>
  <si>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</si>
  <si>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</si>
  <si>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</si>
  <si>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</si>
  <si>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</si>
  <si>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</si>
  <si>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</si>
  <si>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</si>
  <si>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</si>
  <si>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</si>
  <si>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</si>
  <si>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</si>
  <si>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</si>
  <si>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</si>
  <si>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</si>
  <si>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</si>
  <si>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</si>
  <si>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</si>
  <si>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</si>
  <si>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</si>
  <si>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</si>
  <si>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</si>
  <si>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</si>
  <si>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</si>
  <si>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</si>
  <si>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</si>
  <si>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</si>
  <si>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</si>
  <si>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</si>
  <si>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</si>
  <si>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</si>
  <si>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</si>
  <si>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</si>
  <si>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</si>
  <si>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</si>
  <si>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</si>
  <si>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</si>
  <si>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</si>
  <si>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</si>
  <si>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</si>
  <si>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</si>
  <si>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</si>
  <si>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</si>
  <si>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</si>
  <si>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</si>
  <si>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</si>
  <si>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</si>
  <si>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</si>
  <si>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</si>
  <si>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</si>
  <si>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</si>
  <si>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</si>
  <si>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</si>
  <si>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</si>
  <si>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</si>
  <si>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</si>
  <si>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</si>
  <si>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</si>
  <si>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</si>
  <si>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</si>
  <si>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</si>
  <si>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</si>
  <si>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</si>
  <si>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</si>
  <si>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</si>
  <si>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</si>
  <si>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</si>
  <si>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</si>
  <si>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</si>
  <si>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</si>
  <si>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</si>
  <si>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</si>
  <si>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</si>
  <si>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</si>
  <si>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</si>
  <si>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</si>
  <si>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</si>
  <si>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</si>
  <si>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</si>
  <si>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</si>
  <si>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</si>
  <si>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</si>
  <si>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</si>
  <si>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</si>
  <si>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</si>
  <si>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</si>
  <si>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</si>
  <si>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</si>
  <si>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</si>
  <si>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</si>
  <si>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</si>
  <si>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</si>
  <si>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</si>
  <si>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</si>
  <si>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</si>
  <si>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</si>
  <si>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</si>
  <si>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</si>
  <si>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</si>
  <si>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</si>
  <si>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</si>
  <si>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</si>
  <si>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</si>
  <si>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</si>
  <si>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</si>
  <si>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</si>
  <si>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</si>
  <si>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</si>
  <si>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</si>
  <si>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</si>
  <si>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</si>
  <si>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</si>
  <si>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</si>
  <si>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</si>
  <si>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</si>
  <si>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</si>
  <si>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</si>
  <si>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</si>
  <si>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</si>
  <si>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</si>
  <si>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</si>
  <si>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</si>
  <si>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</si>
  <si>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</si>
  <si>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</si>
  <si>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</si>
  <si>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</si>
  <si>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</si>
  <si>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</si>
  <si>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</si>
  <si>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</si>
  <si>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</si>
  <si>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</si>
  <si>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</si>
  <si>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</si>
  <si>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</si>
  <si>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</si>
  <si>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</si>
  <si>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</si>
  <si>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</si>
  <si>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</si>
  <si>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</si>
  <si>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</si>
  <si>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</si>
  <si>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</si>
  <si>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</si>
  <si>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</si>
  <si>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</si>
  <si>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</si>
  <si>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</si>
  <si>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</si>
  <si>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</si>
  <si>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</si>
  <si>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</si>
  <si>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</si>
  <si>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</si>
  <si>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</si>
  <si>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</si>
  <si>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</si>
  <si>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</si>
  <si>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</si>
  <si>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</si>
  <si>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</si>
  <si>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</si>
  <si>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</si>
  <si>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</si>
  <si>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</si>
  <si>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</si>
  <si>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</si>
  <si>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</si>
  <si>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</si>
  <si>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</si>
  <si>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</si>
  <si>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</si>
  <si>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</si>
  <si>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</si>
  <si>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</si>
  <si>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</si>
  <si>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</si>
  <si>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</si>
  <si>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</si>
  <si>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</si>
  <si>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</si>
  <si>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</si>
  <si>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</si>
  <si>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</si>
  <si>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</si>
  <si>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</si>
  <si>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</si>
  <si>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</si>
  <si>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</si>
  <si>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</si>
  <si>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</si>
  <si>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</si>
  <si>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</si>
  <si>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</si>
  <si>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</si>
  <si>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</si>
  <si>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</si>
  <si>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</si>
  <si>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</si>
  <si>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</si>
  <si>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</si>
  <si>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</si>
  <si>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</si>
  <si>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</si>
  <si>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</si>
  <si>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</si>
  <si>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</si>
  <si>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</si>
  <si>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</si>
  <si>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</si>
  <si>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</si>
  <si>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</si>
  <si>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</si>
  <si>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</si>
  <si>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</si>
  <si>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</si>
  <si>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</si>
  <si>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</si>
  <si>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</si>
  <si>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</si>
  <si>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</si>
  <si>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</si>
  <si>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</si>
  <si>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</si>
  <si>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</si>
  <si>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</si>
  <si>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</si>
  <si>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</si>
  <si>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</si>
  <si>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</si>
  <si>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</si>
  <si>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</si>
  <si>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</si>
  <si>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</si>
  <si>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</si>
  <si>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</si>
  <si>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</si>
  <si>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</si>
  <si>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</si>
  <si>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</si>
  <si>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</si>
  <si>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</si>
  <si>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</si>
  <si>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</si>
  <si>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</si>
  <si>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</si>
  <si>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</si>
  <si>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</si>
  <si>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</si>
  <si>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</si>
  <si>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</si>
  <si>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</si>
  <si>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</si>
  <si>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</si>
  <si>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</si>
  <si>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</si>
  <si>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</si>
  <si>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</si>
  <si>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</si>
  <si>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</si>
  <si>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</si>
  <si>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</si>
  <si>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</si>
  <si>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</si>
  <si>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</si>
  <si>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</si>
  <si>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</si>
  <si>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</si>
  <si>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</si>
  <si>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</si>
  <si>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</si>
  <si>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</si>
  <si>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</si>
  <si>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</si>
  <si>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</si>
  <si>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</si>
  <si>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</si>
  <si>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</si>
  <si>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</si>
  <si>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</si>
  <si>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</si>
  <si>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</si>
  <si>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</si>
  <si>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</si>
  <si>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</si>
  <si>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</si>
  <si>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</si>
  <si>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</si>
  <si>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</si>
  <si>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</si>
  <si>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</si>
  <si>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</si>
  <si>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</si>
  <si>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</si>
  <si>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</si>
  <si>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</si>
  <si>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</si>
  <si>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</si>
  <si>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</si>
  <si>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</si>
  <si>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</si>
  <si>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</si>
  <si>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</si>
  <si>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</si>
  <si>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</si>
  <si>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</si>
  <si>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</si>
  <si>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</si>
  <si>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</si>
  <si>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</si>
  <si>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</si>
  <si>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</si>
  <si>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</si>
  <si>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</si>
  <si>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</si>
  <si>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</si>
  <si>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</si>
  <si>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</si>
  <si>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</si>
  <si>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</si>
  <si>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</si>
  <si>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</si>
  <si>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</si>
  <si>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</si>
  <si>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</si>
  <si>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</si>
  <si>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</si>
  <si>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</si>
  <si>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</si>
  <si>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</si>
  <si>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</si>
  <si>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</si>
  <si>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</si>
  <si>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</si>
  <si>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</si>
  <si>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</si>
  <si>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</si>
  <si>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</si>
  <si>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</si>
  <si>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</si>
  <si>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</si>
  <si>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</si>
  <si>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</si>
  <si>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</si>
  <si>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</si>
  <si>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</si>
  <si>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</si>
  <si>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</si>
  <si>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</si>
  <si>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</si>
  <si>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</si>
  <si>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</si>
  <si>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</si>
  <si>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</si>
  <si>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</si>
  <si>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</si>
  <si>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</si>
  <si>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</si>
  <si>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</si>
  <si>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</si>
  <si>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</si>
  <si>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</si>
  <si>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</si>
  <si>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</si>
  <si>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</si>
  <si>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</si>
  <si>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</si>
  <si>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</si>
  <si>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</si>
  <si>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</si>
  <si>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</si>
  <si>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</si>
  <si>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</si>
  <si>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</si>
  <si>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</si>
  <si>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</si>
  <si>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</si>
  <si>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</si>
  <si>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</si>
  <si>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</si>
  <si>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</si>
  <si>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</si>
  <si>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</si>
  <si>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</si>
  <si>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</si>
  <si>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</si>
  <si>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</si>
  <si>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</si>
  <si>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</si>
  <si>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</si>
  <si>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</si>
  <si>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</si>
  <si>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</si>
  <si>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</si>
  <si>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</si>
  <si>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</si>
  <si>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</si>
  <si>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</si>
  <si>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</si>
  <si>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</si>
  <si>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</si>
  <si>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</si>
  <si>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</si>
  <si>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</si>
  <si>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</si>
  <si>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</si>
  <si>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</si>
  <si>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</si>
  <si>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</si>
  <si>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</si>
  <si>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</si>
  <si>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</si>
  <si>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</si>
  <si>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</si>
  <si>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</si>
  <si>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</si>
  <si>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</si>
  <si>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</si>
  <si>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</si>
  <si>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</si>
  <si>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</si>
  <si>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</si>
  <si>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</si>
  <si>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</si>
  <si>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</si>
  <si>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</si>
  <si>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</si>
  <si>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</si>
  <si>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</si>
  <si>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</si>
  <si>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</si>
  <si>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</si>
  <si>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</si>
  <si>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</si>
  <si>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</si>
  <si>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</si>
  <si>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</si>
  <si>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</si>
  <si>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</si>
  <si>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</si>
  <si>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</si>
  <si>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</si>
  <si>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</si>
  <si>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</si>
  <si>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</si>
  <si>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</si>
  <si>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</si>
  <si>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</si>
  <si>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</si>
  <si>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</si>
  <si>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</si>
  <si>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</si>
  <si>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</si>
  <si>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</si>
  <si>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</si>
  <si>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</si>
  <si>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</si>
  <si>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</si>
  <si>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</si>
  <si>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</si>
  <si>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</si>
  <si>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</si>
  <si>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</si>
  <si>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</si>
  <si>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</si>
  <si>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</si>
  <si>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</si>
  <si>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</si>
  <si>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</si>
  <si>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</si>
  <si>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</si>
  <si>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</si>
  <si>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</si>
  <si>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</si>
  <si>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</si>
  <si>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</si>
  <si>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</si>
  <si>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</si>
  <si>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</si>
  <si>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</si>
  <si>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</si>
  <si>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</si>
  <si>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</si>
  <si>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</si>
  <si>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</si>
  <si>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</si>
  <si>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</si>
  <si>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</si>
  <si>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</si>
  <si>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</si>
  <si>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</si>
  <si>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</si>
  <si>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</si>
  <si>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</si>
  <si>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</si>
  <si>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</si>
  <si>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</si>
  <si>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</si>
  <si>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</si>
  <si>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</si>
  <si>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</si>
  <si>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</si>
  <si>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</si>
  <si>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</si>
  <si>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</si>
  <si>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</si>
  <si>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</si>
  <si>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</si>
  <si>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</si>
  <si>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</si>
  <si>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</si>
  <si>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</si>
  <si>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</si>
  <si>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</si>
  <si>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</si>
  <si>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</si>
  <si>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</si>
  <si>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</si>
  <si>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</si>
  <si>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</si>
  <si>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</si>
  <si>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</si>
  <si>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</si>
  <si>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</si>
  <si>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</si>
  <si>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</si>
  <si>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</si>
  <si>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</si>
  <si>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</si>
  <si>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</si>
  <si>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</si>
  <si>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</si>
  <si>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</si>
  <si>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</si>
  <si>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</si>
  <si>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</si>
  <si>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</si>
  <si>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</si>
  <si>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</si>
  <si>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</si>
  <si>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</si>
  <si>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</si>
  <si>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</si>
  <si>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</si>
  <si>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</si>
  <si>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</si>
  <si>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</si>
  <si>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</si>
  <si>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</si>
  <si>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</si>
  <si>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</si>
  <si>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</si>
  <si>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</si>
  <si>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</si>
  <si>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</si>
  <si>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</si>
  <si>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</si>
  <si>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</si>
  <si>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</si>
  <si>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</si>
  <si>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</si>
  <si>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</si>
  <si>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</si>
  <si>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</si>
  <si>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</si>
  <si>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</si>
  <si>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</si>
  <si>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</si>
  <si>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</si>
  <si>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</si>
  <si>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</si>
  <si>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</si>
  <si>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</si>
  <si>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</si>
  <si>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</si>
  <si>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</si>
  <si>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</si>
  <si>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</si>
  <si>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</si>
  <si>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</si>
  <si>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</si>
  <si>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</si>
  <si>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</si>
  <si>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</si>
  <si>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</si>
  <si>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</si>
  <si>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</si>
  <si>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</si>
  <si>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</si>
  <si>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</si>
  <si>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</si>
  <si>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</si>
  <si>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</si>
  <si>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</si>
  <si>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</si>
  <si>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</si>
  <si>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</si>
  <si>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</si>
  <si>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</si>
  <si>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</si>
  <si>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</si>
  <si>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</si>
  <si>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</si>
  <si>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</si>
  <si>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</si>
  <si>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</si>
  <si>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</si>
  <si>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</si>
  <si>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</si>
  <si>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</si>
  <si>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</si>
  <si>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</si>
  <si>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</si>
  <si>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</si>
  <si>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</si>
  <si>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</si>
  <si>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</si>
  <si>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</si>
  <si>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</si>
  <si>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</si>
  <si>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</si>
  <si>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</si>
  <si>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</si>
  <si>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</si>
  <si>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</si>
  <si>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</si>
  <si>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</si>
  <si>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</si>
  <si>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</si>
  <si>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</si>
  <si>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</si>
  <si>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</si>
  <si>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</si>
  <si>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</si>
  <si>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</si>
  <si>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</si>
  <si>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</si>
  <si>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</si>
  <si>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</si>
  <si>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</si>
  <si>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</si>
  <si>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</si>
  <si>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</si>
  <si>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</si>
  <si>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</si>
  <si>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</si>
  <si>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</si>
  <si>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</si>
  <si>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</si>
  <si>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</si>
  <si>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</si>
  <si>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</si>
  <si>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</si>
  <si>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</si>
  <si>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</si>
  <si>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</si>
  <si>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</si>
  <si>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</si>
  <si>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</si>
  <si>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</si>
  <si>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</si>
  <si>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</si>
  <si>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</si>
  <si>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</si>
  <si>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</si>
  <si>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</si>
  <si>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</si>
  <si>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</si>
  <si>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</si>
  <si>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</si>
  <si>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</si>
  <si>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</si>
  <si>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</si>
  <si>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</si>
  <si>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</si>
  <si>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</si>
  <si>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</si>
  <si>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</si>
  <si>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</si>
  <si>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</si>
  <si>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</si>
  <si>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</si>
  <si>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</si>
  <si>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</si>
  <si>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</si>
  <si>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</si>
  <si>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</si>
  <si>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</si>
  <si>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</si>
  <si>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</si>
  <si>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</si>
  <si>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</si>
  <si>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</si>
  <si>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</si>
  <si>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</si>
  <si>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</si>
  <si>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</si>
  <si>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</si>
  <si>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</si>
  <si>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</si>
  <si>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</si>
  <si>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</si>
  <si>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</si>
  <si>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</si>
  <si>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</si>
  <si>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</si>
  <si>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</si>
  <si>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</si>
  <si>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</si>
  <si>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</si>
  <si>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</si>
  <si>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</si>
  <si>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</si>
  <si>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</si>
  <si>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</si>
  <si>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</si>
  <si>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</si>
  <si>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</si>
  <si>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</si>
  <si>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</si>
  <si>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</si>
  <si>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</si>
  <si>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</si>
  <si>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</si>
  <si>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</si>
  <si>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</si>
  <si>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</si>
  <si>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</si>
  <si>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</si>
  <si>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</si>
  <si>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</si>
  <si>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</si>
  <si>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</si>
  <si>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</si>
  <si>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</si>
  <si>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</si>
  <si>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</si>
  <si>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</si>
  <si>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</si>
  <si>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</si>
  <si>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</si>
  <si>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</si>
  <si>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</si>
  <si>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</si>
  <si>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</si>
  <si>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</si>
  <si>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</si>
  <si>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</si>
  <si>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</si>
  <si>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</si>
  <si>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</si>
  <si>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</si>
  <si>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</si>
  <si>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</si>
  <si>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</si>
  <si>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</si>
  <si>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</si>
  <si>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</si>
  <si>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</si>
  <si>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</si>
  <si>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</si>
  <si>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</si>
  <si>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</si>
  <si>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</si>
  <si>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</si>
  <si>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</si>
  <si>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</si>
  <si>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</si>
  <si>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</si>
  <si>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</si>
  <si>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</si>
  <si>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</si>
  <si>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</si>
  <si>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</si>
  <si>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</si>
  <si>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</si>
  <si>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</si>
  <si>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</si>
  <si>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</si>
  <si>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</si>
  <si>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</si>
  <si>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</si>
  <si>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</si>
  <si>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</si>
  <si>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</si>
  <si>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</si>
  <si>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</si>
  <si>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</si>
  <si>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</si>
  <si>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</si>
  <si>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</si>
  <si>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</si>
  <si>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</si>
  <si>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</si>
  <si>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</si>
  <si>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</si>
  <si>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</si>
  <si>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</si>
  <si>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</si>
  <si>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</si>
  <si>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</si>
  <si>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</si>
  <si>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</si>
  <si>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</si>
  <si>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</si>
  <si>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</si>
  <si>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</si>
  <si>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</si>
  <si>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</si>
  <si>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</si>
  <si>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</si>
  <si>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</si>
  <si>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</si>
  <si>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</si>
  <si>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</si>
  <si>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</si>
  <si>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</si>
  <si>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</si>
  <si>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</si>
  <si>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</si>
  <si>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</si>
  <si>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</si>
  <si>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</si>
  <si>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</si>
  <si>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</si>
  <si>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</si>
  <si>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</si>
  <si>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</si>
  <si>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</si>
  <si>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</si>
  <si>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</si>
  <si>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</si>
  <si>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</si>
  <si>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</si>
  <si>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</si>
  <si>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</si>
  <si>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</si>
  <si>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</si>
  <si>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</si>
  <si>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</si>
  <si>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</si>
  <si>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</si>
  <si>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</si>
  <si>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</si>
  <si>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</si>
  <si>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</si>
  <si>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</si>
  <si>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</si>
  <si>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</si>
  <si>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</si>
  <si>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</si>
  <si>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</si>
  <si>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</si>
  <si>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</si>
  <si>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</si>
  <si>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</si>
  <si>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</si>
  <si>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</si>
  <si>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</si>
  <si>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</si>
  <si>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</si>
  <si>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</si>
  <si>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</si>
  <si>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</si>
  <si>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</si>
  <si>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</si>
  <si>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</si>
  <si>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</si>
  <si>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</si>
  <si>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</si>
  <si>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</si>
  <si>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</si>
  <si>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</si>
  <si>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</si>
  <si>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</si>
  <si>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</si>
  <si>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</si>
  <si>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</si>
  <si>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</si>
  <si>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</si>
  <si>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</si>
  <si>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</si>
  <si>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</si>
  <si>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</si>
  <si>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</si>
  <si>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</si>
  <si>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</si>
  <si>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</si>
  <si>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</si>
  <si>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</si>
  <si>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</si>
  <si>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</si>
  <si>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</si>
  <si>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</si>
  <si>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</si>
  <si>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</si>
  <si>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</si>
  <si>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</si>
  <si>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</si>
  <si>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</si>
  <si>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</si>
  <si>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</si>
  <si>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</si>
  <si>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</si>
  <si>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</si>
  <si>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</si>
  <si>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</si>
  <si>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</si>
  <si>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</si>
  <si>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</si>
  <si>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</si>
  <si>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</si>
  <si>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</si>
  <si>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</si>
  <si>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</si>
  <si>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</si>
  <si>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</si>
  <si>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</si>
  <si>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</si>
  <si>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</si>
  <si>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</si>
  <si>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</si>
  <si>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</si>
  <si>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</si>
  <si>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</si>
  <si>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</si>
  <si>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</si>
  <si>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</si>
  <si>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</si>
  <si>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</si>
  <si>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</si>
  <si>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</si>
  <si>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</si>
  <si>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</si>
  <si>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</si>
  <si>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</si>
  <si>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</si>
  <si>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</si>
  <si>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</si>
  <si>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</si>
  <si>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</si>
  <si>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</si>
  <si>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</si>
  <si>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</si>
  <si>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</si>
  <si>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</si>
  <si>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</si>
  <si>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</si>
  <si>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</si>
  <si>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</si>
  <si>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</si>
  <si>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</si>
  <si>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</si>
  <si>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</si>
  <si>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</si>
  <si>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</si>
  <si>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</si>
  <si>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</si>
  <si>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</si>
  <si>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</si>
  <si>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</si>
  <si>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</si>
  <si>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</si>
  <si>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</si>
  <si>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</si>
  <si>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</si>
  <si>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</si>
  <si>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</si>
  <si>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</si>
  <si>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</si>
  <si>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</si>
  <si>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</si>
  <si>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</si>
  <si>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</si>
  <si>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</si>
  <si>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</si>
  <si>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</si>
  <si>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</si>
  <si>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</si>
  <si>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</si>
  <si>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</si>
  <si>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</si>
  <si>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</si>
  <si>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</si>
  <si>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</si>
  <si>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</si>
  <si>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</si>
  <si>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</si>
  <si>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</si>
  <si>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</si>
  <si>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</si>
  <si>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</si>
  <si>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</si>
  <si>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</si>
  <si>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</si>
  <si>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</si>
  <si>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</si>
  <si>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</si>
  <si>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</si>
  <si>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</si>
  <si>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</si>
  <si>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</si>
  <si>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</si>
  <si>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</si>
  <si>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</si>
  <si>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</si>
  <si>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</si>
  <si>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</si>
  <si>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</si>
  <si>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</si>
  <si>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</si>
  <si>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</si>
  <si>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</si>
  <si>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</si>
  <si>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</si>
  <si>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</si>
  <si>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</si>
  <si>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</si>
  <si>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</si>
  <si>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</si>
  <si>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</si>
  <si>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</si>
  <si>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</si>
  <si>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</si>
  <si>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</si>
  <si>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</si>
  <si>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</si>
  <si>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</si>
  <si>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</si>
  <si>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</si>
  <si>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</si>
  <si>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</si>
  <si>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</si>
  <si>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</si>
  <si>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</si>
  <si>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</si>
  <si>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</si>
  <si>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</si>
  <si>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</si>
  <si>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</si>
  <si>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</si>
  <si>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</si>
  <si>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</si>
  <si>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</si>
  <si>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</si>
  <si>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</si>
  <si>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</si>
  <si>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</si>
  <si>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</si>
  <si>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</si>
  <si>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</si>
  <si>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</si>
  <si>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</si>
  <si>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</si>
  <si>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</si>
  <si>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</si>
  <si>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</si>
  <si>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</si>
  <si>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</si>
  <si>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</si>
  <si>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</si>
  <si>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</si>
  <si>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</si>
  <si>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</si>
  <si>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</si>
  <si>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</si>
  <si>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</si>
  <si>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</si>
  <si>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</si>
  <si>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</si>
  <si>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</si>
  <si>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</si>
  <si>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</si>
  <si>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</si>
  <si>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</si>
  <si>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</si>
  <si>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</si>
  <si>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</si>
  <si>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</si>
  <si>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</si>
  <si>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</si>
  <si>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</si>
  <si>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</si>
  <si>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</si>
  <si>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</si>
  <si>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</si>
  <si>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</si>
  <si>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</si>
  <si>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</si>
  <si>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</si>
  <si>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</si>
  <si>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</si>
  <si>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</si>
  <si>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</si>
  <si>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</si>
  <si>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</si>
  <si>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</si>
  <si>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</si>
  <si>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</si>
  <si>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</si>
  <si>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</si>
  <si>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</si>
  <si>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</si>
  <si>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</si>
  <si>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</si>
  <si>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</si>
  <si>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</si>
  <si>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</si>
  <si>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</si>
  <si>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</si>
  <si>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</si>
  <si>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</si>
  <si>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</si>
  <si>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</si>
  <si>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</si>
  <si>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</si>
  <si>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</si>
  <si>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</si>
  <si>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</si>
  <si>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</si>
  <si>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</si>
  <si>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</si>
  <si>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</si>
  <si>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</si>
  <si>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</si>
  <si>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</si>
  <si>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</si>
  <si>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</si>
  <si>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</si>
  <si>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</si>
  <si>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</si>
  <si>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</si>
  <si>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</si>
  <si>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</si>
  <si>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</si>
  <si>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</si>
  <si>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</si>
  <si>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</si>
  <si>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</si>
  <si>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</si>
  <si>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</si>
  <si>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</si>
  <si>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</si>
  <si>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</si>
  <si>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</si>
  <si>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</si>
  <si>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</si>
  <si>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</si>
  <si>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</si>
  <si>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</si>
  <si>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</si>
  <si>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</si>
  <si>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</si>
  <si>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</si>
  <si>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</si>
  <si>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</si>
  <si>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</si>
  <si>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</si>
  <si>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</si>
  <si>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</si>
  <si>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</si>
  <si>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</si>
  <si>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</si>
  <si>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</si>
  <si>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</si>
  <si>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</si>
  <si>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</si>
  <si>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</si>
  <si>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</si>
  <si>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</si>
  <si>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</si>
  <si>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</si>
  <si>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</si>
  <si>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</si>
  <si>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</si>
  <si>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</si>
  <si>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</si>
  <si>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</si>
  <si>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</si>
  <si>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</si>
  <si>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</si>
  <si>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</si>
  <si>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</si>
  <si>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</si>
  <si>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</si>
  <si>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</si>
  <si>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</si>
  <si>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</si>
  <si>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</si>
  <si>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</si>
  <si>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</si>
  <si>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</si>
  <si>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</si>
  <si>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</si>
  <si>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</si>
  <si>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</si>
  <si>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</si>
  <si>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</si>
  <si>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</si>
  <si>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</si>
  <si>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</si>
  <si>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</si>
  <si>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</si>
  <si>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</si>
  <si>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</si>
  <si>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</si>
  <si>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</si>
  <si>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</si>
  <si>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</si>
  <si>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</si>
  <si>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</si>
  <si>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</si>
  <si>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</si>
  <si>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</si>
  <si>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</si>
  <si>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</si>
  <si>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</si>
  <si>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</si>
  <si>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</si>
  <si>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</si>
  <si>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</si>
  <si>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</si>
  <si>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</si>
  <si>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</si>
  <si>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</si>
  <si>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</si>
  <si>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</si>
  <si>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</si>
  <si>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</si>
  <si>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</si>
  <si>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</si>
  <si>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</si>
  <si>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</si>
  <si>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</si>
  <si>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</si>
  <si>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</si>
  <si>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</si>
  <si>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</si>
  <si>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</si>
  <si>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</si>
  <si>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</si>
  <si>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</si>
  <si>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</si>
  <si>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</si>
  <si>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</si>
  <si>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</si>
  <si>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</si>
  <si>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</si>
  <si>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</si>
  <si>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</si>
  <si>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</si>
  <si>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</si>
  <si>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</si>
  <si>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</si>
  <si>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</si>
  <si>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</si>
  <si>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</si>
  <si>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</si>
  <si>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</si>
  <si>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</si>
  <si>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</si>
  <si>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</si>
  <si>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</si>
  <si>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</si>
  <si>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</si>
  <si>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</si>
  <si>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</si>
  <si>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</si>
  <si>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</si>
  <si>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</si>
  <si>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</si>
  <si>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</si>
  <si>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</si>
  <si>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</si>
  <si>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</si>
  <si>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</si>
  <si>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</si>
  <si>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</si>
  <si>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</si>
  <si>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</si>
  <si>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</si>
  <si>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</si>
  <si>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</si>
  <si>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</si>
  <si>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</si>
  <si>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</si>
  <si>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</si>
  <si>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</si>
  <si>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</si>
  <si>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</si>
  <si>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</si>
  <si>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</si>
  <si>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</si>
  <si>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</si>
  <si>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</si>
  <si>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</si>
  <si>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</si>
  <si>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</si>
  <si>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</si>
  <si>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</si>
  <si>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</si>
  <si>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</si>
  <si>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</si>
  <si>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</si>
  <si>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</si>
  <si>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</si>
  <si>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</si>
  <si>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</si>
  <si>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</si>
  <si>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</si>
  <si>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</si>
  <si>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</si>
  <si>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</si>
  <si>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</si>
  <si>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</si>
  <si>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</si>
  <si>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</si>
  <si>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</si>
  <si>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</si>
  <si>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</si>
  <si>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</si>
  <si>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</si>
  <si>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</si>
  <si>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</si>
  <si>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</si>
  <si>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</si>
  <si>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</si>
  <si>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</si>
  <si>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</si>
  <si>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</si>
  <si>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</si>
  <si>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</si>
  <si>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</si>
  <si>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</si>
  <si>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</si>
  <si>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</si>
  <si>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</si>
  <si>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</si>
  <si>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</si>
  <si>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</si>
  <si>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</si>
  <si>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</si>
  <si>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</si>
  <si>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</si>
  <si>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</si>
  <si>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</si>
  <si>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</si>
  <si>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</si>
  <si>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</si>
  <si>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</si>
  <si>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</si>
  <si>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</si>
  <si>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</si>
  <si>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</si>
  <si>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</si>
  <si>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</si>
  <si>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</si>
  <si>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</si>
  <si>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</si>
  <si>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</si>
  <si>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</si>
  <si>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</si>
  <si>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</si>
  <si>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</si>
  <si>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</si>
  <si>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</si>
  <si>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</si>
  <si>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</si>
  <si>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</si>
  <si>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</si>
  <si>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</si>
  <si>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</si>
  <si>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</si>
  <si>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</si>
  <si>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</si>
  <si>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</si>
  <si>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</si>
  <si>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</si>
  <si>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</si>
  <si>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</si>
  <si>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</si>
  <si>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</si>
  <si>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</si>
  <si>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</si>
  <si>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</si>
  <si>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</si>
  <si>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</si>
  <si>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</si>
  <si>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</si>
  <si>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</si>
  <si>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</si>
  <si>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</si>
  <si>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</si>
  <si>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</si>
  <si>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</si>
  <si>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</si>
  <si>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</si>
  <si>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</si>
  <si>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</si>
  <si>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</si>
  <si>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</si>
  <si>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</si>
  <si>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</si>
  <si>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</si>
  <si>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</si>
  <si>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</si>
  <si>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</si>
  <si>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</si>
  <si>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</si>
  <si>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</si>
  <si>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</si>
  <si>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</si>
  <si>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</si>
  <si>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</si>
  <si>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</si>
  <si>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</si>
  <si>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</si>
  <si>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</si>
  <si>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</si>
  <si>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</si>
  <si>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</si>
  <si>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</si>
  <si>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</si>
  <si>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</si>
  <si>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</si>
  <si>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</si>
  <si>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</si>
  <si>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</si>
  <si>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</si>
  <si>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</si>
  <si>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</si>
  <si>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</si>
  <si>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</si>
  <si>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</si>
  <si>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</si>
  <si>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</si>
  <si>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</si>
  <si>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</si>
  <si>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</si>
  <si>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</si>
  <si>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</si>
  <si>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</si>
  <si>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</si>
  <si>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</si>
  <si>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</si>
  <si>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</si>
  <si>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</si>
  <si>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</si>
  <si>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</si>
  <si>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</si>
  <si>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</si>
  <si>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</si>
  <si>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</si>
  <si>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</si>
  <si>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</si>
  <si>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</si>
  <si>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</si>
  <si>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</si>
  <si>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</si>
  <si>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</si>
  <si>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</si>
  <si>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</si>
  <si>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</si>
  <si>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</si>
  <si>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</si>
  <si>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</si>
  <si>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</si>
  <si>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</si>
  <si>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</si>
  <si>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</si>
  <si>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</si>
  <si>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</si>
  <si>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</si>
  <si>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</si>
  <si>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</si>
  <si>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</si>
  <si>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</si>
  <si>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</si>
  <si>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</si>
  <si>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</si>
  <si>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</si>
  <si>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</si>
  <si>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</si>
  <si>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</si>
  <si>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</si>
  <si>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</si>
  <si>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</si>
  <si>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</si>
  <si>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</si>
  <si>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</si>
  <si>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</si>
  <si>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</si>
  <si>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</si>
  <si>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</si>
  <si>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</si>
  <si>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</si>
  <si>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</si>
  <si>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</si>
  <si>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</si>
  <si>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</si>
  <si>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</si>
  <si>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</si>
  <si>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</si>
  <si>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</si>
  <si>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</si>
  <si>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</si>
  <si>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</si>
  <si>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</si>
  <si>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</si>
  <si>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</si>
  <si>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</si>
  <si>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</si>
  <si>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</si>
  <si>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</si>
  <si>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</si>
  <si>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</si>
  <si>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</si>
  <si>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</si>
  <si>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</si>
  <si>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</si>
  <si>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</si>
  <si>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</si>
  <si>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</si>
  <si>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</si>
  <si>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</si>
  <si>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</si>
  <si>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</si>
  <si>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</si>
  <si>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</si>
  <si>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</si>
  <si>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</si>
  <si>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</si>
  <si>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</si>
  <si>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</si>
  <si>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</si>
  <si>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</si>
  <si>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</si>
  <si>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</si>
  <si>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</si>
  <si>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</si>
  <si>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</si>
  <si>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</si>
  <si>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</si>
  <si>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</si>
  <si>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</si>
  <si>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</si>
  <si>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</si>
  <si>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</si>
  <si>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</si>
  <si>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</si>
  <si>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</si>
  <si>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</si>
  <si>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</si>
  <si>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</si>
  <si>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</si>
  <si>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</si>
  <si>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</si>
  <si>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</si>
  <si>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</si>
  <si>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</si>
  <si>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</si>
  <si>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</si>
  <si>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</si>
  <si>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</si>
  <si>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</si>
  <si>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</si>
  <si>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</si>
  <si>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</si>
  <si>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</si>
  <si>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</si>
  <si>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</si>
  <si>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</si>
  <si>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</si>
  <si>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</si>
  <si>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</si>
  <si>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</si>
  <si>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</si>
  <si>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</si>
  <si>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</si>
  <si>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</si>
  <si>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</si>
  <si>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</si>
  <si>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</si>
  <si>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</si>
  <si>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</si>
  <si>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</si>
  <si>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</si>
  <si>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</si>
  <si>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</si>
  <si>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</si>
  <si>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</si>
  <si>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</si>
  <si>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</si>
  <si>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</si>
  <si>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</si>
  <si>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</si>
  <si>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</si>
  <si>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</si>
  <si>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</si>
  <si>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</si>
  <si>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</si>
  <si>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</si>
  <si>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</si>
  <si>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</si>
  <si>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</si>
  <si>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</si>
  <si>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</si>
  <si>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</si>
  <si>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</si>
  <si>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</si>
  <si>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</si>
  <si>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</si>
  <si>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</si>
  <si>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</si>
  <si>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</si>
  <si>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</si>
  <si>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</si>
  <si>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</si>
  <si>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</si>
  <si>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</si>
  <si>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</si>
  <si>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</si>
  <si>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</si>
  <si>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</si>
  <si>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</si>
  <si>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</si>
  <si>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</si>
  <si>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</si>
  <si>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</si>
  <si>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</si>
  <si>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</si>
  <si>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</si>
  <si>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</si>
  <si>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</si>
  <si>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</si>
  <si>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</si>
  <si>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</si>
  <si>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</si>
  <si>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</si>
  <si>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</si>
  <si>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</si>
  <si>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</si>
  <si>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</si>
  <si>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</si>
  <si>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</si>
  <si>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</si>
  <si>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</si>
  <si>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</si>
  <si>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</si>
  <si>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</si>
  <si>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</si>
  <si>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</si>
  <si>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</si>
  <si>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</si>
  <si>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</si>
  <si>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</si>
  <si>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</si>
  <si>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</si>
  <si>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</si>
  <si>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</si>
  <si>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</si>
  <si>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</si>
  <si>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</si>
  <si>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</si>
  <si>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</si>
  <si>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</si>
  <si>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</si>
  <si>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</si>
  <si>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</si>
  <si>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</si>
  <si>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</si>
  <si>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</si>
  <si>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</si>
  <si>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</si>
  <si>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</si>
  <si>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</si>
  <si>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</si>
  <si>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</si>
  <si>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</si>
  <si>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</si>
  <si>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</si>
  <si>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</si>
  <si>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</si>
  <si>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</si>
  <si>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</si>
  <si>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</si>
  <si>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</si>
  <si>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</si>
  <si>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</si>
  <si>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</si>
  <si>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</si>
  <si>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</si>
  <si>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</si>
  <si>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</si>
  <si>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</si>
  <si>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</si>
  <si>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</si>
  <si>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</si>
  <si>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</si>
  <si>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</si>
  <si>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</si>
  <si>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</si>
  <si>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</si>
  <si>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</si>
  <si>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</si>
  <si>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</si>
  <si>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</si>
  <si>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</si>
  <si>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</si>
  <si>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</si>
  <si>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</si>
  <si>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</si>
  <si>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</si>
  <si>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</si>
  <si>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</si>
  <si>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</si>
  <si>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</si>
  <si>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</si>
  <si>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</si>
  <si>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</si>
  <si>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</si>
  <si>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</si>
  <si>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</si>
  <si>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</si>
  <si>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</si>
  <si>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</si>
  <si>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</si>
  <si>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</si>
  <si>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</si>
  <si>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</si>
  <si>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</si>
  <si>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</si>
  <si>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</si>
  <si>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</si>
  <si>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</si>
  <si>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</si>
  <si>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</si>
  <si>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</si>
  <si>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</si>
  <si>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</si>
  <si>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</si>
  <si>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</si>
  <si>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</si>
  <si>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</si>
  <si>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</si>
  <si>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</si>
  <si>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</si>
  <si>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</si>
  <si>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</si>
  <si>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</si>
  <si>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</si>
  <si>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</si>
  <si>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</si>
  <si>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</si>
  <si>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</si>
  <si>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</si>
  <si>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</si>
  <si>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</si>
  <si>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</si>
  <si>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</si>
  <si>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</si>
  <si>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</si>
  <si>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</si>
  <si>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</si>
  <si>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</si>
  <si>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</si>
  <si>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</si>
  <si>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</si>
  <si>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</si>
  <si>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</si>
  <si>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</si>
  <si>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</si>
  <si>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</si>
  <si>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</si>
  <si>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</si>
  <si>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</si>
  <si>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</si>
  <si>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</si>
  <si>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</si>
  <si>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</si>
  <si>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</si>
  <si>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</si>
  <si>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</si>
  <si>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</si>
  <si>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</si>
  <si>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</si>
  <si>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</si>
  <si>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</si>
  <si>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</si>
  <si>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</si>
  <si>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</si>
  <si>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</si>
  <si>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</si>
  <si>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</si>
  <si>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</si>
  <si>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</si>
  <si>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</si>
  <si>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</si>
  <si>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</si>
  <si>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</si>
  <si>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</si>
  <si>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</si>
  <si>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</si>
  <si>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</si>
  <si>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</si>
  <si>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</si>
  <si>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</si>
  <si>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</si>
  <si>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</si>
  <si>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</si>
  <si>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</si>
  <si>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</si>
  <si>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</si>
  <si>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</si>
  <si>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</si>
  <si>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</si>
  <si>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</si>
  <si>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</si>
  <si>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</si>
  <si>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</si>
  <si>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</si>
  <si>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</si>
  <si>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</si>
  <si>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</si>
  <si>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</si>
  <si>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</si>
  <si>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</si>
  <si>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</si>
  <si>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</si>
  <si>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</si>
  <si>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</si>
  <si>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</si>
  <si>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</si>
  <si>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</si>
  <si>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</si>
  <si>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</si>
  <si>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</si>
  <si>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</si>
  <si>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</si>
  <si>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</si>
  <si>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</si>
  <si>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</si>
  <si>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</si>
  <si>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</si>
  <si>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</si>
  <si>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</si>
  <si>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</si>
  <si>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</si>
  <si>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</si>
  <si>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</si>
  <si>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</si>
  <si>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</si>
  <si>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</si>
  <si>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</si>
  <si>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</si>
  <si>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</si>
  <si>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</si>
  <si>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</si>
  <si>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</si>
  <si>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</si>
  <si>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</si>
  <si>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</si>
  <si>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</si>
  <si>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</si>
  <si>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</si>
  <si>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</si>
  <si>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</si>
  <si>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</si>
  <si>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</si>
  <si>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</si>
  <si>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</si>
  <si>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</si>
  <si>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</si>
  <si>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</si>
  <si>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</si>
  <si>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</si>
  <si>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</si>
  <si>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</si>
  <si>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</si>
  <si>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</si>
  <si>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</si>
  <si>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</si>
  <si>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</si>
  <si>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</si>
  <si>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</si>
  <si>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</si>
  <si>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</si>
  <si>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</si>
  <si>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</si>
  <si>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</si>
  <si>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</si>
  <si>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</si>
  <si>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</si>
  <si>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</si>
  <si>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</si>
  <si>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</si>
  <si>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</si>
  <si>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</si>
  <si>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</si>
  <si>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</si>
  <si>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</si>
  <si>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</si>
  <si>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</si>
  <si>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</si>
  <si>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</si>
  <si>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</si>
  <si>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</si>
  <si>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</si>
  <si>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</si>
  <si>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</si>
  <si>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</si>
  <si>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</si>
  <si>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</si>
  <si>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</si>
  <si>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</si>
  <si>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</si>
  <si>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</si>
  <si>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</si>
  <si>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</si>
  <si>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</si>
  <si>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</si>
  <si>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</si>
  <si>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</si>
  <si>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</si>
  <si>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</si>
  <si>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</si>
  <si>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</si>
  <si>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</si>
  <si>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</si>
  <si>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</si>
  <si>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</si>
  <si>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</si>
  <si>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</si>
  <si>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</si>
  <si>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</si>
  <si>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</si>
  <si>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</si>
  <si>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</si>
  <si>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</si>
  <si>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</si>
  <si>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</si>
  <si>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</si>
  <si>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</si>
  <si>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</si>
  <si>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</si>
  <si>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</si>
  <si>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</si>
  <si>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</si>
  <si>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</si>
  <si>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</si>
  <si>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</si>
  <si>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</si>
  <si>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</si>
  <si>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</si>
  <si>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</si>
  <si>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</si>
  <si>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</si>
  <si>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</si>
  <si>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</si>
  <si>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</si>
  <si>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</si>
  <si>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</si>
  <si>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</si>
  <si>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</si>
  <si>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</si>
  <si>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</si>
  <si>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</si>
  <si>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</si>
  <si>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</si>
  <si>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</si>
  <si>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</si>
  <si>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</si>
  <si>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</si>
  <si>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</si>
  <si>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</si>
  <si>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</si>
  <si>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</si>
  <si>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</si>
  <si>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</si>
  <si>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</si>
  <si>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</si>
  <si>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</si>
  <si>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</si>
  <si>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</si>
  <si>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</si>
  <si>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</si>
  <si>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</si>
  <si>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</si>
  <si>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</si>
  <si>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</si>
  <si>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</si>
  <si>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</si>
  <si>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</si>
  <si>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</si>
  <si>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</si>
  <si>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</si>
  <si>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</si>
  <si>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</si>
  <si>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</si>
  <si>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</si>
  <si>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</si>
  <si>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</si>
  <si>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</si>
  <si>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</si>
  <si>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</si>
  <si>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</si>
  <si>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</si>
  <si>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</si>
  <si>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</si>
  <si>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</si>
  <si>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</si>
  <si>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</si>
  <si>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</si>
  <si>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</si>
  <si>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</si>
  <si>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</si>
  <si>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</si>
  <si>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</si>
  <si>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</si>
  <si>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</si>
  <si>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</si>
  <si>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</si>
  <si>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</si>
  <si>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</si>
  <si>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</si>
  <si>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</si>
  <si>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</si>
  <si>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</si>
  <si>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</si>
  <si>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</si>
  <si>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</si>
  <si>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</si>
  <si>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</si>
  <si>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</si>
  <si>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</si>
  <si>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</si>
  <si>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</si>
  <si>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</si>
  <si>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</si>
  <si>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</si>
  <si>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</si>
  <si>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</si>
  <si>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</si>
  <si>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</si>
  <si>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</si>
  <si>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</si>
  <si>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</si>
  <si>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</si>
  <si>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</si>
  <si>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</si>
  <si>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</si>
  <si>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</si>
  <si>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</si>
  <si>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</si>
  <si>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</si>
  <si>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</si>
  <si>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</si>
  <si>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</si>
  <si>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</si>
  <si>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</si>
  <si>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</si>
  <si>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</si>
  <si>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</si>
  <si>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</si>
  <si>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</si>
  <si>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</si>
  <si>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</si>
  <si>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</si>
  <si>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</si>
  <si>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</si>
  <si>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</si>
  <si>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</si>
  <si>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</si>
  <si>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</si>
  <si>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</si>
  <si>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</si>
  <si>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</si>
  <si>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</si>
  <si>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</si>
  <si>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</si>
  <si>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</si>
  <si>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</si>
  <si>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</si>
  <si>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</si>
  <si>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</si>
  <si>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</si>
  <si>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</si>
  <si>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</si>
  <si>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</si>
  <si>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</si>
  <si>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</si>
  <si>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</si>
  <si>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</si>
  <si>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</si>
  <si>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</si>
  <si>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</si>
  <si>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</si>
  <si>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</si>
  <si>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</si>
  <si>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</si>
  <si>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</si>
  <si>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</si>
  <si>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</si>
  <si>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</si>
  <si>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</si>
  <si>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</si>
  <si>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</si>
  <si>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</si>
  <si>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</si>
  <si>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</si>
  <si>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</si>
  <si>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</si>
  <si>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</si>
  <si>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</si>
  <si>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</si>
  <si>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</si>
  <si>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</si>
  <si>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</si>
  <si>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</si>
  <si>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</si>
  <si>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</si>
  <si>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</si>
  <si>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</si>
  <si>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</si>
  <si>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</si>
  <si>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</si>
  <si>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</si>
  <si>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</si>
  <si>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</si>
  <si>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</si>
  <si>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</si>
  <si>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</si>
  <si>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</si>
  <si>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</si>
  <si>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</si>
  <si>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</si>
  <si>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</si>
  <si>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</si>
  <si>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</si>
  <si>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</si>
  <si>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</si>
  <si>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</si>
  <si>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</si>
  <si>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</si>
  <si>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</si>
  <si>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</si>
  <si>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</si>
  <si>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</si>
  <si>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</si>
  <si>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</si>
  <si>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</si>
  <si>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</si>
  <si>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</si>
  <si>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</si>
  <si>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</si>
  <si>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</si>
  <si>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</si>
  <si>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</si>
  <si>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</si>
  <si>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</si>
  <si>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</si>
  <si>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</si>
  <si>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</si>
  <si>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</si>
  <si>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</si>
  <si>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</si>
  <si>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</si>
  <si>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</si>
  <si>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</si>
  <si>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</si>
  <si>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</si>
  <si>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</si>
  <si>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</si>
  <si>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</si>
  <si>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</si>
  <si>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</si>
  <si>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</si>
  <si>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</si>
  <si>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</si>
  <si>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</si>
  <si>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</si>
  <si>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</si>
  <si>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</si>
  <si>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</si>
  <si>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</si>
  <si>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</si>
  <si>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</si>
  <si>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</si>
  <si>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</si>
  <si>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</si>
  <si>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</si>
  <si>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</si>
  <si>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</si>
  <si>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</si>
  <si>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</si>
  <si>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</si>
  <si>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</si>
  <si>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</si>
  <si>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</si>
  <si>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</si>
  <si>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</si>
  <si>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</si>
  <si>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</si>
  <si>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</si>
  <si>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</si>
  <si>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</si>
  <si>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</si>
  <si>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</si>
  <si>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</si>
  <si>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</si>
  <si>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</si>
  <si>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</si>
  <si>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</si>
  <si>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</si>
  <si>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</si>
  <si>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</si>
  <si>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</si>
  <si>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</si>
  <si>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</si>
  <si>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</si>
  <si>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</si>
  <si>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</si>
  <si>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</si>
  <si>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</si>
  <si>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</si>
  <si>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</si>
  <si>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</si>
  <si>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</si>
  <si>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</si>
  <si>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</si>
  <si>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</si>
  <si>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</si>
  <si>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</si>
  <si>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</si>
  <si>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</si>
  <si>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</si>
  <si>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</si>
  <si>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</si>
  <si>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</si>
  <si>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</si>
  <si>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</si>
  <si>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</si>
  <si>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</si>
  <si>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</si>
  <si>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</si>
  <si>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</si>
  <si>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</si>
  <si>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</si>
  <si>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</si>
  <si>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</si>
  <si>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</si>
  <si>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</si>
  <si>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</si>
  <si>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</si>
  <si>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</si>
  <si>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</si>
  <si>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</si>
  <si>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</si>
  <si>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</si>
  <si>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</si>
  <si>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</si>
  <si>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</si>
  <si>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</si>
  <si>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</si>
  <si>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</si>
  <si>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</si>
  <si>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</si>
  <si>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</si>
  <si>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</si>
  <si>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</si>
  <si>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</si>
  <si>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</si>
  <si>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</si>
  <si>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</si>
  <si>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</si>
  <si>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</si>
  <si>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</si>
  <si>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</si>
  <si>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</si>
  <si>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</si>
  <si>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</si>
  <si>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</si>
  <si>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</si>
  <si>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</si>
  <si>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</si>
  <si>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</si>
  <si>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</si>
  <si>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</si>
  <si>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</si>
  <si>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</si>
  <si>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</si>
  <si>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</si>
  <si>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</si>
  <si>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</si>
  <si>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</si>
  <si>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</si>
  <si>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</si>
  <si>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</si>
  <si>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</si>
  <si>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</si>
  <si>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</si>
  <si>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</si>
  <si>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</si>
  <si>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</si>
  <si>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</si>
  <si>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</si>
  <si>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</si>
  <si>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</si>
  <si>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</si>
  <si>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</si>
  <si>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</si>
  <si>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</si>
  <si>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</si>
  <si>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</si>
  <si>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</si>
  <si>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</si>
  <si>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</si>
  <si>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</si>
  <si>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</si>
  <si>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</si>
  <si>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</si>
  <si>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</si>
  <si>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</si>
  <si>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</si>
  <si>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</si>
  <si>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</si>
  <si>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</si>
  <si>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</si>
  <si>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</si>
  <si>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</si>
  <si>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</si>
  <si>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</si>
  <si>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</si>
  <si>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</si>
  <si>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</si>
  <si>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</si>
  <si>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</si>
  <si>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</si>
  <si>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</si>
  <si>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</si>
  <si>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</si>
  <si>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</si>
  <si>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</si>
  <si>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</si>
  <si>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</si>
  <si>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</si>
  <si>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</si>
  <si>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</si>
  <si>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</si>
  <si>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</si>
  <si>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</si>
  <si>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</si>
  <si>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</si>
  <si>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</si>
  <si>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</si>
  <si>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</si>
  <si>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</si>
  <si>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</si>
  <si>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</si>
  <si>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</si>
  <si>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</si>
  <si>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</si>
  <si>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</si>
  <si>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</si>
  <si>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</si>
  <si>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</si>
  <si>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</si>
  <si>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</si>
  <si>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</si>
  <si>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</si>
  <si>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</si>
  <si>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</si>
  <si>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</si>
  <si>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</si>
  <si>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</si>
  <si>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</si>
  <si>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</si>
  <si>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</si>
  <si>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</si>
  <si>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</si>
  <si>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</si>
  <si>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</si>
  <si>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</si>
  <si>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</si>
  <si>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</si>
  <si>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</si>
  <si>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</si>
  <si>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</si>
  <si>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</si>
  <si>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</si>
  <si>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</si>
  <si>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</si>
  <si>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</si>
  <si>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</si>
  <si>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</si>
  <si>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</si>
  <si>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</si>
  <si>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</si>
  <si>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</si>
  <si>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</si>
  <si>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</si>
  <si>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</si>
  <si>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</si>
  <si>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</si>
  <si>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</si>
  <si>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</si>
  <si>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</si>
  <si>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</si>
  <si>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</si>
  <si>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</si>
  <si>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</si>
  <si>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</si>
  <si>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</si>
  <si>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</si>
  <si>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</si>
  <si>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</si>
  <si>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</si>
  <si>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</si>
  <si>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</si>
  <si>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</si>
  <si>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</si>
  <si>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</si>
  <si>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</si>
  <si>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</si>
  <si>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</si>
  <si>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</si>
  <si>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</si>
  <si>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</si>
  <si>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</si>
  <si>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</si>
  <si>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</si>
  <si>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</si>
  <si>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</si>
  <si>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</si>
  <si>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</si>
  <si>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</si>
  <si>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</si>
  <si>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</si>
  <si>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</si>
  <si>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</si>
  <si>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</si>
  <si>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</si>
  <si>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</si>
  <si>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</si>
  <si>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</si>
  <si>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</si>
  <si>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</si>
  <si>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</si>
  <si>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</si>
  <si>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</si>
  <si>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</si>
  <si>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</si>
  <si>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</si>
  <si>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</si>
  <si>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</si>
  <si>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</si>
  <si>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</si>
  <si>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</si>
  <si>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</si>
  <si>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</si>
  <si>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</si>
  <si>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</si>
  <si>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</si>
  <si>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</si>
  <si>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</si>
  <si>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</si>
  <si>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</si>
  <si>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</si>
  <si>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</si>
  <si>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</si>
  <si>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</si>
  <si>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</si>
  <si>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</si>
  <si>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</si>
  <si>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</si>
  <si>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</si>
  <si>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</si>
  <si>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</si>
  <si>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</si>
  <si>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</si>
  <si>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</si>
  <si>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</si>
  <si>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</si>
  <si>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</si>
  <si>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</si>
  <si>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</si>
  <si>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</si>
  <si>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</si>
  <si>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</si>
  <si>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</si>
  <si>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</si>
  <si>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</si>
  <si>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</si>
  <si>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</si>
  <si>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</si>
  <si>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</si>
  <si>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</si>
  <si>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</si>
  <si>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</si>
  <si>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</si>
  <si>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</si>
  <si>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</si>
  <si>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</si>
  <si>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</si>
  <si>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</si>
  <si>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</si>
  <si>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</si>
  <si>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</si>
  <si>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</si>
  <si>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</si>
  <si>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</si>
  <si>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</si>
  <si>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</si>
  <si>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</si>
  <si>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</si>
  <si>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</si>
  <si>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</si>
  <si>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</si>
  <si>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</si>
  <si>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</si>
  <si>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</si>
  <si>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</si>
  <si>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</si>
  <si>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</si>
  <si>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</si>
  <si>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</si>
  <si>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</si>
  <si>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</si>
  <si>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</si>
  <si>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</si>
  <si>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</si>
  <si>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</si>
  <si>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</si>
  <si>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</si>
  <si>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</si>
  <si>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</si>
  <si>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</si>
  <si>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</si>
  <si>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</si>
  <si>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</si>
  <si>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</si>
  <si>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</si>
  <si>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</si>
  <si>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</si>
  <si>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</si>
  <si>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</si>
  <si>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</si>
  <si>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</si>
  <si>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</si>
  <si>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</si>
  <si>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</si>
  <si>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</si>
  <si>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</si>
  <si>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</si>
  <si>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</si>
  <si>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</si>
  <si>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</si>
  <si>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</si>
  <si>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</si>
  <si>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</si>
  <si>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</si>
  <si>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</si>
  <si>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</si>
  <si>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</si>
  <si>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</si>
  <si>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</si>
  <si>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</si>
  <si>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</si>
  <si>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</si>
  <si>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</si>
  <si>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</si>
  <si>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</si>
  <si>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</si>
  <si>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</si>
  <si>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</si>
  <si>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</si>
  <si>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</si>
  <si>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</si>
  <si>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</si>
  <si>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</si>
  <si>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</si>
  <si>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</si>
  <si>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</si>
  <si>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</si>
  <si>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</si>
  <si>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</si>
  <si>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</si>
  <si>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</si>
  <si>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</si>
  <si>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</si>
  <si>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</si>
  <si>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</si>
  <si>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</si>
  <si>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</si>
  <si>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</si>
  <si>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</si>
  <si>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</si>
  <si>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</si>
  <si>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</si>
  <si>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</si>
  <si>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</si>
  <si>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</si>
  <si>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</si>
  <si>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</si>
  <si>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</si>
  <si>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</si>
  <si>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</si>
  <si>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</si>
  <si>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</si>
  <si>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</si>
  <si>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</si>
  <si>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</si>
  <si>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</si>
  <si>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</si>
  <si>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</si>
  <si>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</si>
  <si>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</si>
  <si>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</si>
  <si>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</si>
  <si>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</si>
  <si>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</si>
  <si>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</si>
  <si>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</si>
  <si>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</si>
  <si>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</si>
  <si>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</si>
  <si>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</si>
  <si>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</si>
  <si>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</si>
  <si>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</si>
  <si>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</si>
  <si>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</si>
  <si>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</si>
  <si>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</si>
  <si>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</si>
  <si>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</si>
  <si>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</si>
  <si>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</si>
  <si>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</si>
  <si>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</si>
  <si>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</si>
  <si>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</si>
  <si>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</si>
  <si>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</si>
  <si>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</si>
  <si>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</si>
  <si>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</si>
  <si>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</si>
  <si>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</si>
  <si>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</si>
  <si>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</si>
  <si>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</si>
  <si>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</si>
  <si>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</si>
  <si>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</si>
  <si>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</si>
  <si>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</si>
  <si>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</si>
  <si>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</si>
  <si>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</si>
  <si>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</si>
  <si>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</si>
  <si>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</si>
  <si>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</si>
  <si>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</si>
  <si>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</si>
  <si>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</si>
  <si>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</si>
  <si>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</si>
  <si>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</si>
  <si>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</si>
  <si>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</si>
  <si>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</si>
  <si>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</si>
  <si>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</si>
  <si>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</si>
  <si>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</si>
  <si>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</si>
  <si>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</si>
  <si>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</si>
  <si>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</si>
  <si>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</si>
  <si>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</si>
  <si>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</si>
  <si>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</si>
  <si>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</si>
  <si>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</si>
  <si>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</si>
  <si>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</si>
  <si>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</si>
  <si>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</si>
  <si>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</si>
  <si>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</si>
  <si>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</si>
  <si>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</si>
  <si>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</si>
  <si>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</si>
  <si>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</si>
  <si>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</si>
  <si>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</si>
  <si>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</si>
  <si>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</si>
  <si>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</si>
  <si>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</si>
  <si>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</si>
  <si>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</si>
  <si>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</si>
  <si>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</si>
  <si>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</si>
  <si>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</si>
  <si>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</si>
  <si>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</si>
  <si>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</si>
  <si>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</si>
  <si>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</si>
  <si>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</si>
  <si>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</si>
  <si>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</si>
  <si>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</si>
  <si>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</si>
  <si>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</si>
  <si>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</si>
  <si>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</si>
  <si>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</si>
  <si>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</si>
  <si>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</si>
  <si>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</si>
  <si>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</si>
  <si>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</si>
  <si>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</si>
  <si>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</si>
  <si>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</si>
  <si>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</si>
  <si>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</si>
  <si>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</si>
  <si>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</si>
  <si>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</si>
  <si>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</si>
  <si>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</si>
  <si>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</si>
  <si>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</si>
  <si>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</si>
  <si>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</si>
  <si>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</si>
  <si>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</si>
  <si>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</si>
  <si>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</si>
  <si>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</si>
  <si>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</si>
  <si>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</si>
  <si>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</si>
  <si>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</si>
  <si>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</si>
  <si>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</si>
  <si>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</si>
  <si>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</si>
  <si>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</si>
  <si>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</si>
  <si>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</si>
  <si>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</si>
  <si>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</si>
  <si>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</si>
  <si>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</si>
  <si>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</si>
  <si>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</si>
  <si>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</si>
  <si>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</si>
  <si>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</si>
  <si>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</si>
  <si>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</si>
  <si>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</si>
  <si>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</si>
  <si>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</si>
  <si>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</si>
  <si>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</si>
  <si>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</si>
  <si>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</si>
  <si>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</si>
  <si>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</si>
  <si>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</si>
  <si>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</si>
  <si>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</si>
  <si>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</si>
  <si>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</si>
  <si>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</si>
  <si>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</si>
  <si>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</si>
  <si>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</si>
  <si>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</si>
  <si>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</si>
  <si>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</si>
  <si>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</si>
  <si>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</si>
  <si>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</si>
  <si>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</si>
  <si>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</si>
  <si>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</si>
  <si>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</si>
  <si>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</si>
  <si>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</si>
  <si>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</si>
  <si>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</si>
  <si>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</si>
  <si>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</si>
  <si>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</si>
  <si>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</si>
  <si>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</si>
  <si>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</si>
  <si>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</si>
  <si>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</si>
  <si>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</si>
  <si>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</si>
  <si>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</si>
  <si>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</si>
  <si>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</si>
  <si>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</si>
  <si>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</si>
  <si>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</si>
  <si>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</si>
  <si>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</si>
  <si>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</si>
  <si>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</si>
  <si>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</si>
  <si>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</si>
  <si>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</si>
  <si>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</si>
  <si>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</si>
  <si>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</si>
  <si>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</si>
  <si>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</si>
  <si>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</si>
  <si>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</si>
  <si>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</si>
  <si>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</si>
  <si>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</si>
  <si>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</si>
  <si>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</si>
  <si>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</si>
  <si>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</si>
  <si>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</si>
  <si>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</si>
  <si>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</si>
  <si>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</si>
  <si>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</si>
  <si>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</si>
  <si>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</si>
  <si>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</si>
  <si>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</si>
  <si>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</si>
  <si>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</si>
  <si>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</si>
  <si>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</si>
  <si>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</si>
  <si>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</si>
  <si>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</si>
  <si>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</si>
  <si>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</si>
  <si>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</si>
  <si>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</si>
  <si>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</si>
  <si>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</si>
  <si>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</si>
  <si>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</si>
  <si>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</si>
  <si>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</si>
  <si>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</si>
  <si>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</si>
  <si>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</si>
  <si>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</si>
  <si>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</si>
  <si>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</si>
  <si>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</si>
  <si>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</si>
  <si>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</si>
  <si>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</si>
  <si>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</si>
  <si>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</si>
  <si>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</si>
  <si>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</si>
  <si>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</si>
  <si>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</si>
  <si>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</si>
  <si>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</si>
  <si>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</si>
  <si>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</si>
  <si>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</si>
  <si>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</si>
  <si>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</si>
  <si>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</si>
  <si>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</si>
  <si>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</si>
  <si>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</si>
  <si>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</si>
  <si>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</si>
  <si>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</si>
  <si>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</si>
  <si>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</si>
  <si>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</si>
  <si>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</si>
  <si>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</si>
  <si>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</si>
  <si>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</si>
  <si>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</si>
  <si>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</si>
  <si>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</si>
  <si>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</si>
  <si>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</si>
  <si>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</si>
  <si>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</si>
  <si>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</si>
  <si>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</si>
  <si>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</si>
  <si>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</si>
  <si>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</si>
  <si>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</si>
  <si>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</si>
  <si>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</si>
  <si>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</si>
  <si>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</si>
  <si>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</si>
  <si>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</si>
  <si>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</si>
  <si>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</si>
  <si>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</si>
  <si>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</si>
  <si>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</si>
  <si>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</si>
  <si>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</si>
  <si>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</si>
  <si>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</si>
  <si>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</si>
  <si>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</si>
  <si>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</si>
  <si>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</si>
  <si>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</si>
  <si>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</si>
  <si>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</si>
  <si>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</si>
  <si>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</si>
  <si>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</si>
  <si>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</si>
  <si>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</si>
  <si>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</si>
  <si>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</si>
  <si>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</si>
  <si>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</si>
  <si>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</si>
  <si>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</si>
  <si>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</si>
  <si>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</si>
  <si>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</si>
  <si>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</si>
  <si>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</si>
  <si>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</si>
  <si>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</si>
  <si>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</si>
  <si>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</si>
  <si>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</si>
  <si>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</si>
  <si>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</si>
  <si>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</si>
  <si>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</si>
  <si>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</si>
  <si>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</si>
  <si>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</si>
  <si>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</si>
  <si>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</si>
  <si>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</si>
  <si>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</si>
  <si>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</si>
  <si>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</si>
  <si>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</si>
  <si>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</si>
  <si>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</si>
  <si>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</si>
  <si>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</si>
  <si>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</si>
  <si>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</si>
  <si>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</si>
  <si>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</si>
  <si>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</si>
  <si>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</si>
  <si>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</si>
  <si>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</si>
  <si>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</si>
  <si>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</si>
  <si>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</si>
  <si>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</si>
  <si>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</si>
  <si>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</si>
  <si>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</si>
  <si>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</si>
  <si>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</si>
  <si>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</si>
  <si>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</si>
  <si>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</si>
  <si>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</si>
  <si>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</si>
  <si>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</si>
  <si>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</si>
  <si>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</si>
  <si>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</si>
  <si>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</si>
  <si>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</si>
  <si>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</si>
  <si>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</si>
  <si>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</si>
  <si>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</si>
  <si>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</si>
  <si>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</si>
  <si>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</si>
  <si>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</si>
  <si>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</si>
  <si>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</si>
  <si>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</si>
  <si>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</si>
  <si>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</si>
  <si>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</si>
  <si>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</si>
  <si>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</si>
  <si>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</si>
  <si>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</si>
  <si>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</si>
  <si>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</si>
  <si>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</si>
  <si>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</si>
  <si>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</si>
  <si>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</si>
  <si>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</si>
  <si>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</si>
  <si>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</si>
  <si>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</si>
  <si>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</si>
  <si>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</si>
  <si>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</si>
  <si>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</si>
  <si>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</si>
  <si>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</si>
  <si>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</si>
  <si>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</si>
  <si>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</si>
  <si>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</si>
  <si>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</si>
  <si>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</si>
  <si>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</si>
  <si>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</si>
  <si>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</si>
  <si>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</si>
  <si>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</si>
  <si>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</si>
  <si>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</si>
  <si>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</si>
  <si>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</si>
  <si>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</si>
  <si>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</si>
  <si>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</si>
  <si>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</si>
  <si>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</si>
  <si>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</si>
  <si>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</si>
  <si>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</si>
  <si>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</si>
  <si>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</si>
  <si>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</si>
  <si>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</si>
  <si>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</si>
  <si>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</si>
  <si>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</si>
  <si>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</si>
  <si>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</si>
  <si>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</si>
  <si>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</si>
  <si>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</si>
  <si>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</si>
  <si>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</si>
  <si>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</si>
  <si>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</si>
  <si>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</si>
  <si>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</si>
  <si>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</si>
  <si>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</si>
  <si>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</si>
  <si>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</si>
  <si>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</si>
  <si>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</si>
  <si>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</si>
  <si>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</si>
  <si>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</si>
  <si>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</si>
  <si>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</si>
  <si>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</si>
  <si>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</si>
  <si>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</si>
  <si>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</si>
  <si>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</si>
  <si>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</si>
  <si>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</si>
  <si>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</si>
  <si>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</si>
  <si>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</si>
  <si>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</si>
  <si>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</si>
  <si>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</si>
  <si>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</si>
  <si>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</si>
  <si>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</si>
  <si>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</si>
  <si>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</si>
  <si>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</si>
  <si>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</si>
  <si>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</si>
  <si>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</si>
  <si>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</si>
  <si>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</si>
  <si>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</si>
  <si>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</si>
  <si>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</si>
  <si>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</si>
  <si>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</si>
  <si>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</si>
  <si>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</si>
  <si>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</si>
  <si>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</si>
  <si>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</si>
  <si>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</si>
  <si>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</si>
  <si>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</si>
  <si>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</si>
  <si>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</si>
  <si>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</si>
  <si>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</si>
  <si>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</si>
  <si>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</si>
  <si>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</si>
  <si>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</si>
  <si>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</si>
  <si>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</si>
  <si>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</si>
  <si>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</si>
  <si>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</si>
  <si>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</si>
  <si>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</si>
  <si>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</si>
  <si>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</si>
  <si>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</si>
  <si>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</si>
  <si>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</si>
  <si>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</si>
  <si>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</si>
  <si>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</si>
  <si>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</si>
  <si>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</si>
  <si>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</si>
  <si>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</si>
  <si>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</si>
  <si>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</si>
  <si>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</si>
  <si>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</si>
  <si>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</si>
  <si>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</si>
  <si>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</si>
  <si>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</si>
  <si>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</si>
  <si>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</si>
  <si>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</si>
  <si>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</si>
  <si>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</si>
  <si>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</si>
  <si>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</si>
  <si>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</si>
  <si>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</si>
  <si>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</si>
  <si>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</si>
  <si>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</si>
  <si>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</si>
  <si>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</si>
  <si>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</si>
  <si>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</si>
  <si>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</si>
  <si>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</si>
  <si>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</si>
  <si>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</si>
  <si>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</si>
  <si>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</si>
  <si>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</si>
  <si>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</si>
  <si>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</si>
  <si>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</si>
  <si>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</si>
  <si>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</si>
  <si>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</si>
  <si>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</si>
  <si>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</si>
  <si>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</si>
  <si>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</si>
  <si>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</si>
  <si>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</si>
  <si>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</si>
  <si>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</si>
  <si>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</si>
  <si>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</si>
  <si>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</si>
  <si>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</si>
  <si>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</si>
  <si>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</si>
  <si>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</si>
  <si>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</si>
  <si>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</si>
  <si>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</si>
  <si>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</si>
  <si>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</si>
  <si>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</si>
  <si>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</si>
  <si>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</si>
  <si>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</si>
  <si>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</si>
  <si>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</si>
  <si>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</si>
  <si>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</si>
  <si>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</si>
  <si>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</si>
  <si>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</si>
  <si>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</si>
  <si>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</si>
  <si>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</si>
  <si>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</si>
  <si>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</si>
  <si>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</si>
  <si>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</si>
  <si>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</si>
  <si>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</si>
  <si>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</si>
  <si>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</si>
  <si>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</si>
  <si>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</si>
  <si>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</si>
  <si>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</si>
  <si>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</si>
  <si>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</si>
  <si>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</si>
  <si>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</si>
  <si>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</si>
  <si>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</si>
  <si>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</si>
  <si>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</si>
  <si>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</si>
  <si>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</si>
  <si>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</si>
  <si>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</si>
  <si>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</si>
  <si>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</si>
  <si>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</si>
  <si>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</si>
  <si>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</si>
  <si>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</si>
  <si>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</si>
  <si>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</si>
  <si>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</si>
  <si>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</si>
  <si>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</si>
  <si>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</si>
  <si>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</si>
  <si>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</si>
  <si>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</si>
  <si>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</si>
  <si>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</si>
  <si>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</si>
  <si>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</si>
  <si>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</si>
  <si>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</si>
  <si>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</si>
  <si>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</si>
  <si>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</si>
  <si>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</si>
  <si>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</si>
  <si>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</si>
  <si>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</si>
  <si>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</si>
  <si>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</si>
  <si>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</si>
  <si>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</si>
  <si>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</si>
  <si>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</si>
  <si>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</si>
  <si>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</si>
  <si>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</si>
  <si>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</si>
  <si>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</si>
  <si>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</si>
  <si>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</si>
  <si>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</si>
  <si>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</si>
  <si>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</si>
  <si>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</si>
  <si>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</si>
  <si>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</si>
  <si>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</si>
  <si>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</si>
  <si>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</si>
  <si>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</si>
  <si>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</si>
  <si>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</si>
  <si>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</si>
  <si>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</si>
  <si>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</si>
  <si>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</si>
  <si>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</si>
  <si>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</si>
  <si>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</si>
  <si>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</si>
  <si>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</si>
  <si>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</si>
  <si>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</si>
  <si>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</si>
  <si>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</si>
  <si>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</si>
  <si>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</si>
  <si>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</si>
  <si>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</si>
  <si>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</si>
  <si>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</si>
  <si>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</si>
  <si>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</si>
  <si>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</si>
  <si>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</si>
  <si>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</si>
  <si>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</si>
  <si>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</si>
  <si>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</si>
  <si>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</si>
  <si>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</si>
  <si>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</si>
  <si>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</si>
  <si>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</si>
  <si>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</si>
  <si>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</si>
  <si>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</si>
  <si>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</si>
  <si>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</si>
  <si>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</si>
  <si>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</si>
  <si>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</si>
  <si>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</si>
  <si>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</si>
  <si>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</si>
  <si>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</si>
  <si>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</si>
  <si>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</si>
  <si>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</si>
  <si>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</si>
  <si>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</si>
  <si>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</si>
  <si>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</si>
  <si>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</si>
  <si>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</si>
  <si>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</si>
  <si>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</si>
  <si>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</si>
  <si>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</si>
  <si>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</si>
  <si>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</si>
  <si>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</si>
  <si>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</si>
  <si>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</si>
  <si>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</si>
  <si>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</si>
  <si>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</si>
  <si>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</si>
  <si>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</si>
  <si>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</si>
  <si>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</si>
  <si>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</si>
  <si>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</si>
  <si>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</si>
  <si>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</si>
  <si>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</si>
  <si>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</si>
  <si>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</si>
  <si>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</si>
  <si>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</si>
  <si>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</si>
  <si>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</si>
  <si>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</si>
  <si>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</si>
  <si>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</si>
  <si>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</si>
  <si>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</si>
  <si>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</si>
  <si>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</si>
  <si>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</si>
  <si>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</si>
  <si>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</si>
  <si>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</si>
  <si>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</si>
  <si>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</si>
  <si>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</si>
  <si>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</si>
  <si>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</si>
  <si>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</si>
  <si>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</si>
  <si>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</si>
  <si>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</si>
  <si>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</si>
  <si>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</si>
  <si>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</si>
  <si>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</si>
  <si>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</si>
  <si>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</si>
  <si>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</si>
  <si>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</si>
  <si>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</si>
  <si>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</si>
  <si>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</si>
  <si>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</si>
  <si>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</si>
  <si>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</si>
  <si>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</si>
  <si>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</si>
  <si>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</si>
  <si>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</si>
  <si>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</si>
  <si>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</si>
  <si>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</si>
  <si>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</si>
  <si>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</si>
  <si>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</si>
  <si>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</si>
  <si>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</si>
  <si>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</si>
  <si>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</si>
  <si>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</si>
  <si>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</si>
  <si>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</si>
  <si>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</si>
  <si>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</si>
  <si>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</si>
  <si>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</si>
  <si>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</si>
  <si>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</si>
  <si>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</si>
  <si>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</si>
  <si>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</si>
  <si>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</si>
  <si>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</si>
  <si>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</si>
  <si>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</si>
  <si>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</si>
  <si>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</si>
  <si>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</si>
  <si>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</si>
  <si>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</si>
  <si>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</si>
  <si>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</si>
  <si>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</si>
  <si>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</si>
  <si>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</si>
  <si>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</si>
  <si>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</si>
  <si>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</si>
  <si>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</si>
  <si>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</si>
  <si>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</si>
  <si>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</si>
  <si>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</si>
  <si>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</si>
  <si>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</si>
  <si>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</si>
  <si>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</si>
  <si>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</si>
  <si>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</si>
  <si>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</si>
  <si>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</si>
  <si>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</si>
  <si>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</si>
  <si>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</si>
  <si>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</si>
  <si>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</si>
  <si>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</si>
  <si>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</si>
  <si>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</si>
  <si>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</si>
  <si>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</si>
  <si>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</si>
  <si>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</si>
  <si>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</si>
  <si>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</si>
  <si>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</si>
  <si>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</si>
  <si>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</si>
  <si>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</si>
  <si>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</si>
  <si>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</si>
  <si>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</si>
  <si>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</si>
  <si>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</si>
  <si>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</si>
  <si>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</si>
  <si>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</si>
  <si>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</si>
  <si>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</si>
  <si>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</si>
  <si>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</si>
  <si>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</si>
  <si>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</si>
  <si>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</si>
  <si>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</si>
  <si>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</si>
  <si>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</si>
  <si>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</si>
  <si>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</si>
  <si>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</si>
  <si>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</si>
  <si>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</si>
  <si>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</si>
  <si>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</si>
  <si>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</si>
  <si>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</si>
  <si>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</si>
  <si>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</si>
  <si>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</si>
  <si>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</si>
  <si>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</si>
  <si>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</si>
  <si>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</si>
  <si>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</si>
  <si>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</si>
  <si>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</si>
  <si>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</si>
  <si>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</si>
  <si>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</si>
  <si>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</si>
  <si>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</si>
  <si>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</si>
  <si>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</si>
  <si>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</si>
  <si>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</si>
  <si>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</si>
  <si>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</si>
  <si>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</si>
  <si>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</si>
  <si>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</si>
  <si>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</si>
  <si>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</si>
  <si>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</si>
  <si>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</si>
  <si>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</si>
  <si>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</si>
  <si>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</si>
  <si>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</si>
  <si>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</si>
  <si>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</si>
  <si>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</si>
  <si>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</si>
  <si>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</si>
  <si>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</si>
  <si>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</si>
  <si>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</si>
  <si>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</si>
  <si>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</si>
  <si>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</si>
  <si>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</si>
  <si>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</si>
  <si>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</si>
  <si>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</si>
  <si>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</si>
  <si>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</si>
  <si>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</si>
  <si>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</si>
  <si>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</si>
  <si>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</si>
  <si>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</si>
  <si>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</si>
  <si>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</si>
  <si>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</si>
  <si>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</si>
  <si>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</si>
  <si>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</si>
  <si>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</si>
  <si>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</si>
  <si>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</si>
  <si>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</si>
  <si>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</si>
  <si>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</si>
  <si>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</si>
  <si>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</si>
  <si>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</si>
  <si>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</si>
  <si>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</si>
  <si>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</si>
  <si>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</si>
  <si>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</si>
  <si>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</si>
  <si>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</si>
  <si>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</si>
  <si>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</si>
  <si>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</si>
  <si>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</si>
  <si>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</si>
  <si>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</si>
  <si>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</si>
  <si>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</si>
  <si>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</si>
  <si>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</si>
  <si>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</si>
  <si>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</si>
  <si>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</si>
  <si>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</si>
  <si>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</si>
  <si>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</si>
  <si>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</si>
  <si>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</si>
  <si>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</si>
  <si>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</si>
  <si>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</si>
  <si>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</si>
  <si>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</si>
  <si>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</si>
  <si>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</si>
  <si>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</si>
  <si>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</si>
  <si>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</si>
  <si>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</si>
  <si>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</si>
  <si>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</si>
  <si>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</si>
  <si>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</si>
  <si>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</si>
  <si>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</si>
  <si>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</si>
  <si>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</si>
  <si>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</si>
  <si>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</si>
  <si>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</si>
  <si>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</si>
  <si>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</si>
  <si>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</si>
  <si>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</si>
  <si>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</si>
  <si>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</si>
  <si>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</si>
  <si>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</si>
  <si>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</si>
  <si>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</si>
  <si>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</si>
  <si>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</si>
  <si>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</si>
  <si>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</si>
  <si>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</si>
  <si>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</si>
  <si>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</si>
  <si>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</si>
  <si>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</si>
  <si>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</si>
  <si>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</si>
  <si>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</si>
  <si>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</si>
  <si>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</si>
  <si>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</si>
  <si>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</si>
  <si>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</si>
  <si>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</si>
  <si>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</si>
  <si>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</si>
  <si>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</si>
  <si>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</si>
  <si>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</si>
  <si>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</si>
  <si>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</si>
  <si>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</si>
  <si>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</si>
  <si>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</si>
  <si>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</si>
  <si>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</si>
  <si>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</si>
  <si>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</si>
  <si>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</si>
  <si>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</si>
  <si>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</si>
  <si>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</si>
  <si>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</si>
  <si>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</si>
  <si>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</si>
  <si>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</si>
  <si>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</si>
  <si>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</si>
  <si>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</si>
  <si>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</si>
  <si>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</si>
  <si>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</si>
  <si>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</si>
  <si>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</si>
  <si>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</si>
  <si>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</si>
  <si>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</si>
  <si>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</si>
  <si>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</si>
  <si>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</si>
  <si>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</si>
  <si>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</si>
  <si>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</si>
  <si>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</si>
  <si>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</si>
  <si>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</si>
  <si>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</si>
  <si>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</si>
  <si>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</si>
  <si>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</si>
  <si>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</si>
  <si>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</si>
  <si>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</si>
  <si>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</si>
  <si>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</si>
  <si>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</si>
  <si>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</si>
  <si>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</si>
  <si>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</si>
  <si>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</si>
  <si>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</si>
  <si>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</si>
  <si>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</si>
  <si>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</si>
  <si>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</si>
  <si>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</si>
  <si>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</si>
  <si>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</si>
  <si>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</si>
  <si>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</si>
  <si>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</si>
  <si>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</si>
  <si>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</si>
  <si>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</si>
  <si>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</si>
  <si>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</si>
  <si>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</si>
  <si>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</si>
  <si>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</si>
  <si>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</si>
  <si>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</si>
  <si>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</si>
  <si>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</si>
  <si>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</si>
  <si>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</si>
  <si>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</si>
  <si>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</si>
  <si>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</si>
  <si>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</si>
  <si>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</si>
  <si>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</si>
  <si>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</si>
  <si>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</si>
  <si>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</si>
  <si>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</si>
  <si>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</si>
  <si>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</si>
  <si>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</si>
  <si>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</si>
  <si>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</si>
  <si>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</si>
  <si>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</si>
  <si>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</si>
  <si>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</si>
  <si>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</si>
  <si>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</si>
  <si>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</si>
  <si>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</si>
  <si>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</si>
  <si>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</si>
  <si>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</si>
  <si>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</si>
  <si>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</si>
  <si>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</si>
  <si>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</si>
  <si>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</si>
  <si>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</si>
  <si>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</si>
  <si>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</si>
  <si>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</si>
  <si>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</si>
  <si>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</si>
  <si>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</si>
  <si>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</si>
  <si>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</si>
  <si>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</si>
  <si>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</si>
  <si>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</si>
  <si>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</si>
  <si>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</si>
  <si>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</si>
  <si>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</si>
  <si>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</si>
  <si>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</si>
  <si>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</si>
  <si>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</si>
  <si>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</si>
  <si>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</si>
  <si>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</si>
  <si>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</si>
  <si>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</si>
  <si>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</si>
  <si>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</si>
  <si>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</si>
  <si>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</si>
  <si>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</si>
  <si>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</si>
  <si>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</si>
  <si>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</si>
  <si>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</si>
  <si>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</si>
  <si>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</si>
  <si>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</si>
  <si>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</si>
  <si>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</si>
  <si>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</si>
  <si>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</si>
  <si>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</si>
  <si>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</si>
  <si>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</si>
  <si>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</si>
  <si>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</si>
  <si>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</si>
  <si>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</si>
  <si>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</si>
  <si>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</si>
  <si>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</si>
  <si>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</si>
  <si>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</si>
  <si>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</si>
  <si>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</si>
  <si>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</si>
  <si>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</si>
  <si>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</si>
  <si>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</si>
  <si>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</si>
  <si>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</si>
  <si>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</si>
  <si>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</si>
  <si>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</si>
  <si>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</si>
  <si>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</si>
  <si>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</si>
  <si>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</si>
  <si>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</si>
  <si>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</si>
  <si>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</si>
  <si>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</si>
  <si>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</si>
  <si>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</si>
  <si>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</si>
  <si>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</si>
  <si>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</si>
  <si>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</si>
  <si>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</si>
  <si>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</si>
  <si>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</si>
  <si>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</si>
  <si>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</si>
  <si>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</si>
  <si>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</si>
  <si>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</si>
  <si>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</si>
  <si>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</si>
  <si>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</si>
  <si>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</si>
  <si>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</si>
  <si>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</si>
  <si>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</si>
  <si>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</si>
  <si>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</si>
  <si>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</si>
  <si>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</si>
  <si>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</si>
  <si>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</si>
  <si>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</si>
  <si>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</si>
  <si>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</si>
  <si>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</si>
  <si>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</si>
  <si>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</si>
  <si>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</si>
  <si>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</si>
  <si>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</si>
  <si>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</si>
  <si>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</si>
  <si>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</si>
  <si>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</si>
  <si>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</si>
  <si>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</si>
  <si>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</si>
  <si>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</si>
  <si>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</si>
  <si>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</si>
  <si>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</si>
  <si>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</si>
  <si>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</si>
  <si>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</si>
  <si>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</si>
  <si>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</si>
  <si>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</si>
  <si>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</si>
  <si>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</si>
  <si>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</si>
  <si>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</si>
  <si>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</si>
  <si>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</si>
  <si>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</si>
  <si>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</si>
  <si>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</si>
  <si>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</si>
  <si>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</si>
  <si>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</si>
  <si>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</si>
  <si>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</si>
  <si>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</si>
  <si>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</si>
  <si>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</si>
  <si>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</si>
  <si>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</si>
  <si>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</si>
  <si>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</si>
  <si>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</si>
  <si>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</si>
  <si>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</si>
  <si>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</si>
  <si>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</si>
  <si>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</si>
  <si>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</si>
  <si>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</si>
  <si>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</si>
  <si>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</si>
  <si>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</si>
  <si>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</si>
  <si>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</si>
  <si>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</si>
  <si>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</si>
  <si>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</si>
  <si>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</si>
  <si>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</si>
  <si>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</si>
  <si>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</si>
  <si>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</si>
  <si>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</si>
  <si>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</si>
  <si>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</si>
  <si>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</si>
  <si>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</si>
  <si>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</si>
  <si>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</si>
  <si>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</si>
  <si>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</si>
  <si>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</si>
  <si>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</si>
  <si>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</si>
  <si>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</si>
  <si>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</si>
  <si>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</si>
  <si>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</si>
  <si>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</si>
  <si>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</si>
  <si>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</si>
  <si>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</si>
  <si>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</si>
  <si>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</si>
  <si>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</si>
  <si>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</si>
  <si>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</si>
  <si>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</si>
  <si>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</si>
  <si>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</si>
  <si>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</si>
  <si>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</si>
  <si>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</si>
  <si>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</si>
  <si>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</si>
  <si>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</si>
  <si>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</si>
  <si>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</si>
  <si>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</si>
  <si>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</si>
  <si>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</si>
  <si>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</si>
  <si>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</si>
  <si>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</si>
  <si>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</si>
  <si>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</si>
  <si>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</si>
  <si>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</si>
  <si>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</si>
  <si>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</si>
  <si>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</si>
  <si>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</si>
  <si>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</si>
  <si>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</si>
  <si>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</si>
  <si>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</si>
  <si>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</si>
  <si>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</si>
  <si>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</si>
  <si>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</si>
  <si>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</si>
  <si>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</si>
  <si>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</si>
  <si>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</si>
  <si>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</si>
  <si>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</si>
  <si>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</si>
  <si>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</si>
  <si>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</si>
  <si>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</si>
  <si>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</si>
  <si>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</si>
  <si>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</si>
  <si>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</si>
  <si>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</si>
  <si>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</si>
  <si>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</si>
  <si>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</si>
  <si>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</si>
  <si>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</si>
  <si>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</si>
  <si>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</si>
  <si>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</si>
  <si>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</si>
  <si>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</si>
  <si>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</si>
  <si>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</si>
  <si>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</si>
  <si>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</si>
  <si>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</si>
  <si>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</si>
  <si>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</si>
  <si>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</si>
  <si>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</si>
  <si>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</si>
  <si>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</si>
  <si>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</si>
  <si>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</si>
  <si>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</si>
  <si>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</si>
  <si>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</si>
  <si>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</si>
  <si>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</si>
  <si>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</si>
  <si>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</si>
  <si>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</si>
  <si>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</si>
  <si>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</si>
  <si>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</si>
  <si>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</si>
  <si>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</si>
  <si>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</si>
  <si>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</si>
  <si>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</si>
  <si>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</si>
  <si>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</si>
  <si>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</si>
  <si>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</si>
  <si>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</si>
  <si>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</si>
  <si>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</si>
  <si>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</si>
  <si>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</si>
  <si>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</si>
  <si>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</si>
  <si>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</si>
  <si>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</si>
  <si>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</si>
  <si>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</si>
  <si>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</si>
  <si>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</si>
  <si>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</si>
  <si>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</si>
  <si>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</si>
  <si>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</si>
  <si>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</si>
  <si>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</si>
  <si>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</si>
  <si>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</si>
  <si>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</si>
  <si>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</si>
  <si>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</si>
  <si>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</si>
  <si>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</si>
  <si>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</si>
  <si>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</si>
  <si>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</si>
  <si>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</si>
  <si>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</si>
  <si>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</si>
  <si>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</si>
  <si>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</si>
  <si>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</si>
  <si>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</si>
  <si>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</si>
  <si>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</si>
  <si>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</si>
  <si>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</si>
  <si>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</si>
  <si>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</si>
  <si>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</si>
  <si>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</si>
  <si>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</si>
  <si>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</si>
  <si>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</si>
  <si>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</si>
  <si>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</si>
  <si>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</si>
  <si>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</si>
  <si>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</si>
  <si>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</si>
  <si>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</si>
  <si>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</si>
  <si>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</si>
  <si>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</si>
  <si>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</si>
  <si>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</si>
  <si>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</si>
  <si>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</si>
  <si>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</si>
  <si>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</si>
  <si>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</si>
  <si>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</si>
  <si>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</si>
  <si>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</si>
  <si>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</si>
  <si>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</si>
  <si>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</si>
  <si>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</si>
  <si>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</si>
  <si>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</si>
  <si>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</si>
  <si>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</si>
  <si>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</si>
  <si>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</si>
  <si>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</si>
  <si>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</si>
  <si>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</si>
  <si>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</si>
  <si>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</si>
  <si>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</si>
  <si>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</si>
  <si>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</si>
  <si>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</si>
  <si>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</si>
  <si>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</si>
  <si>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</si>
  <si>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</si>
  <si>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</si>
  <si>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</si>
  <si>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</si>
  <si>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</si>
  <si>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</si>
  <si>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</si>
  <si>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</si>
  <si>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</si>
  <si>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</si>
  <si>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</si>
  <si>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</si>
  <si>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</si>
  <si>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</si>
  <si>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</si>
  <si>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</si>
  <si>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</si>
  <si>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</si>
  <si>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</si>
  <si>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</si>
  <si>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</si>
  <si>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</si>
  <si>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</si>
  <si>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</si>
  <si>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</si>
  <si>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</si>
  <si>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</si>
  <si>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</si>
  <si>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</si>
  <si>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</si>
  <si>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</si>
  <si>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</si>
  <si>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</si>
  <si>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</si>
  <si>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</si>
  <si>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</si>
  <si>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</si>
  <si>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</si>
  <si>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</si>
  <si>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</si>
  <si>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</si>
  <si>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</si>
  <si>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</si>
  <si>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</si>
  <si>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</si>
  <si>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</si>
  <si>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</si>
  <si>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</si>
  <si>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</si>
  <si>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</si>
  <si>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</si>
  <si>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</si>
  <si>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</si>
  <si>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</si>
  <si>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</si>
  <si>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</si>
  <si>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</si>
  <si>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</si>
  <si>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</si>
  <si>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</si>
  <si>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</si>
  <si>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</si>
  <si>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</si>
  <si>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</si>
  <si>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</si>
  <si>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</si>
  <si>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</si>
  <si>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</si>
  <si>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</si>
  <si>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</si>
  <si>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</si>
  <si>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</si>
  <si>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</si>
  <si>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</si>
  <si>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</si>
  <si>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</si>
  <si>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</si>
  <si>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</si>
  <si>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</si>
  <si>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</si>
  <si>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</si>
  <si>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</si>
  <si>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</si>
  <si>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</si>
  <si>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</si>
  <si>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</si>
  <si>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</si>
  <si>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</si>
  <si>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</si>
  <si>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</si>
  <si>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</si>
  <si>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</si>
  <si>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</si>
  <si>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</si>
  <si>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</si>
  <si>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</si>
  <si>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</si>
  <si>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</si>
  <si>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</si>
  <si>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</si>
  <si>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</si>
  <si>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</si>
  <si>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</si>
  <si>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</si>
  <si>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</si>
  <si>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</si>
  <si>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</si>
  <si>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</si>
  <si>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</si>
  <si>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</si>
  <si>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</si>
  <si>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</si>
  <si>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</si>
  <si>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</si>
  <si>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</si>
  <si>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</si>
  <si>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</si>
  <si>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</si>
  <si>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</si>
  <si>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</si>
  <si>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</si>
  <si>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</si>
  <si>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</si>
  <si>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</si>
  <si>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</si>
  <si>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</si>
  <si>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</si>
  <si>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</si>
  <si>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</si>
  <si>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</si>
  <si>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</si>
  <si>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</si>
  <si>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</si>
  <si>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</si>
  <si>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</si>
  <si>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</si>
  <si>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</si>
  <si>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</si>
  <si>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</si>
  <si>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</si>
  <si>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</si>
  <si>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</si>
  <si>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</si>
  <si>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</si>
  <si>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</si>
  <si>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</si>
  <si>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</si>
  <si>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</si>
  <si>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</si>
  <si>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</si>
  <si>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</si>
  <si>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</si>
  <si>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</si>
  <si>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</si>
  <si>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</si>
  <si>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</si>
  <si>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</si>
  <si>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</si>
  <si>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</si>
  <si>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</si>
  <si>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</si>
  <si>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</si>
  <si>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</si>
  <si>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</si>
  <si>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</si>
  <si>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</si>
  <si>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</si>
  <si>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</si>
  <si>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</si>
  <si>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</si>
  <si>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</si>
  <si>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</si>
  <si>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</si>
  <si>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</si>
  <si>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</si>
  <si>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</si>
  <si>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</si>
  <si>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</si>
  <si>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</si>
  <si>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</si>
  <si>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</si>
  <si>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</si>
  <si>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</si>
  <si>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</si>
  <si>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</si>
  <si>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</si>
  <si>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</si>
  <si>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</si>
  <si>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</si>
  <si>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</si>
  <si>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</si>
  <si>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</si>
  <si>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</si>
  <si>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</si>
  <si>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</si>
  <si>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</si>
  <si>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</si>
  <si>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</si>
  <si>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</si>
  <si>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</si>
  <si>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</si>
  <si>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</si>
  <si>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</si>
  <si>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</si>
  <si>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</si>
  <si>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</si>
  <si>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</si>
  <si>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</si>
  <si>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</si>
  <si>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</si>
  <si>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</si>
  <si>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</si>
  <si>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</si>
  <si>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</si>
  <si>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</si>
  <si>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</si>
  <si>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</si>
  <si>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</si>
  <si>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</si>
  <si>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</si>
  <si>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</si>
  <si>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</si>
  <si>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</si>
  <si>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</si>
  <si>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</si>
  <si>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</si>
  <si>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</si>
  <si>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</si>
  <si>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</si>
  <si>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</si>
  <si>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</si>
  <si>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</si>
  <si>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</si>
  <si>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</si>
  <si>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</si>
  <si>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</si>
  <si>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</si>
  <si>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</si>
  <si>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</si>
  <si>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</si>
  <si>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</si>
  <si>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</si>
  <si>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</si>
  <si>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</si>
  <si>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</si>
  <si>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</si>
  <si>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</si>
  <si>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</si>
  <si>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</si>
  <si>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</si>
  <si>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</si>
  <si>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</si>
  <si>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</si>
  <si>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</si>
  <si>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</si>
  <si>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</si>
  <si>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</si>
  <si>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</si>
  <si>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</si>
  <si>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</si>
  <si>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</si>
  <si>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</si>
  <si>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</si>
  <si>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</si>
  <si>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</si>
  <si>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</si>
  <si>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</si>
  <si>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</si>
  <si>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</si>
  <si>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</si>
  <si>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</si>
  <si>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</si>
  <si>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</si>
  <si>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</si>
  <si>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</si>
  <si>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</si>
  <si>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</si>
  <si>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</si>
  <si>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</si>
  <si>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</si>
  <si>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</si>
  <si>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</si>
  <si>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</si>
  <si>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</si>
  <si>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</si>
  <si>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</si>
  <si>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</si>
  <si>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</si>
  <si>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</si>
  <si>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</si>
  <si>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</si>
  <si>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</si>
  <si>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</si>
  <si>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</si>
  <si>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</si>
  <si>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</si>
  <si>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</si>
  <si>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</si>
  <si>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</si>
  <si>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</si>
  <si>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</si>
  <si>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</si>
  <si>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</si>
  <si>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</si>
  <si>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</si>
  <si>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</si>
  <si>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</si>
  <si>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</si>
  <si>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</si>
  <si>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</si>
  <si>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</si>
  <si>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</si>
  <si>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</si>
  <si>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</si>
  <si>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</si>
  <si>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</si>
  <si>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</si>
  <si>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</si>
  <si>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</si>
  <si>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</si>
  <si>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</si>
  <si>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</si>
  <si>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</si>
  <si>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</si>
  <si>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</si>
  <si>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</si>
  <si>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</si>
  <si>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</si>
  <si>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</si>
  <si>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</si>
  <si>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</si>
  <si>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</si>
  <si>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</si>
  <si>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</si>
  <si>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</si>
  <si>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</si>
  <si>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</si>
  <si>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</si>
  <si>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</si>
  <si>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</si>
  <si>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</si>
  <si>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</si>
  <si>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</si>
  <si>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</si>
  <si>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</si>
  <si>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</si>
  <si>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</si>
  <si>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</si>
  <si>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</si>
  <si>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</si>
  <si>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</si>
  <si>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</si>
  <si>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</si>
  <si>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</si>
  <si>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</si>
  <si>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</si>
  <si>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</si>
  <si>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</si>
  <si>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</si>
  <si>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</si>
  <si>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</si>
  <si>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</si>
  <si>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</si>
  <si>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</si>
  <si>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</si>
  <si>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</si>
  <si>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</si>
  <si>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</si>
  <si>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</si>
  <si>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</si>
  <si>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</si>
  <si>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</si>
  <si>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</si>
  <si>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</si>
  <si>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</si>
  <si>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</si>
  <si>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</si>
  <si>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</si>
  <si>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</si>
  <si>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</si>
  <si>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</si>
  <si>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</si>
  <si>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</si>
  <si>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</si>
  <si>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</si>
  <si>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</si>
  <si>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</si>
  <si>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</si>
  <si>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</si>
  <si>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</si>
  <si>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</si>
  <si>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</si>
  <si>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</si>
  <si>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</si>
  <si>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</si>
  <si>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</si>
  <si>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</si>
  <si>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</si>
  <si>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</si>
  <si>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</si>
  <si>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</si>
  <si>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</si>
  <si>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</si>
  <si>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</si>
  <si>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</si>
  <si>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</si>
  <si>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</si>
  <si>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</si>
  <si>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</si>
  <si>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</si>
  <si>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</si>
  <si>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</si>
  <si>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</si>
  <si>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</si>
  <si>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</si>
  <si>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</si>
  <si>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</si>
  <si>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</si>
  <si>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</si>
  <si>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</si>
  <si>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</si>
  <si>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</si>
  <si>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</si>
  <si>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</si>
  <si>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</si>
  <si>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</si>
  <si>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</si>
  <si>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</si>
  <si>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</si>
  <si>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</si>
  <si>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</si>
  <si>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</si>
  <si>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</si>
  <si>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</si>
  <si>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</si>
  <si>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</si>
  <si>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</si>
  <si>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</si>
  <si>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</si>
  <si>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</si>
  <si>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</si>
  <si>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</si>
  <si>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</si>
  <si>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</si>
  <si>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</si>
  <si>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</si>
  <si>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</si>
  <si>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</si>
  <si>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</si>
  <si>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</si>
  <si>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</si>
  <si>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</si>
  <si>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</si>
  <si>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</si>
  <si>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</si>
  <si>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</si>
  <si>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</si>
  <si>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</si>
  <si>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</si>
  <si>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</si>
  <si>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</si>
  <si>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</si>
  <si>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</si>
  <si>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</si>
  <si>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</si>
  <si>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</si>
  <si>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</si>
  <si>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</si>
  <si>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</si>
  <si>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</si>
  <si>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</si>
  <si>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</si>
  <si>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</si>
  <si>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</si>
  <si>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</si>
  <si>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</si>
  <si>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</si>
  <si>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</si>
  <si>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</si>
  <si>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</si>
  <si>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</si>
  <si>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</si>
  <si>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</si>
  <si>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</si>
  <si>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</si>
  <si>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</si>
  <si>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</si>
  <si>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</si>
  <si>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</si>
  <si>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</si>
  <si>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</si>
  <si>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</si>
  <si>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</si>
  <si>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</si>
  <si>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</si>
  <si>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</si>
  <si>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</si>
  <si>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</si>
  <si>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</si>
  <si>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</si>
  <si>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</si>
  <si>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</si>
  <si>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</si>
  <si>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</si>
  <si>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</si>
  <si>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</si>
  <si>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</si>
  <si>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</si>
  <si>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</si>
  <si>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</si>
  <si>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</si>
  <si>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</si>
  <si>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</si>
  <si>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</si>
  <si>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</si>
  <si>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</si>
  <si>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</si>
  <si>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</si>
  <si>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</si>
  <si>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</si>
  <si>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</si>
  <si>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</si>
  <si>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</si>
  <si>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</si>
  <si>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</si>
  <si>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</si>
  <si>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</si>
  <si>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</si>
  <si>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</si>
  <si>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</si>
  <si>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</si>
  <si>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</si>
  <si>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</si>
  <si>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</si>
  <si>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</si>
  <si>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</si>
  <si>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</si>
  <si>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</si>
  <si>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</si>
  <si>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</si>
  <si>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</si>
  <si>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</si>
  <si>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</si>
  <si>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</si>
  <si>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</si>
  <si>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</si>
  <si>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</si>
  <si>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</si>
  <si>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</si>
  <si>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</si>
  <si>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</si>
  <si>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</si>
  <si>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</si>
  <si>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</si>
  <si>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</si>
  <si>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</si>
  <si>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</si>
  <si>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</si>
  <si>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</si>
  <si>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</si>
  <si>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</si>
  <si>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</si>
  <si>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</si>
  <si>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</si>
  <si>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</si>
  <si>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</si>
  <si>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</si>
  <si>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</si>
  <si>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</si>
  <si>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</si>
  <si>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</si>
  <si>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</si>
  <si>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</si>
  <si>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</si>
  <si>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</si>
  <si>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</si>
  <si>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</si>
  <si>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</si>
  <si>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</si>
  <si>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</si>
  <si>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</si>
  <si>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</si>
  <si>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</si>
  <si>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</si>
  <si>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</si>
  <si>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</si>
  <si>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</si>
  <si>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</si>
  <si>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</si>
  <si>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</si>
  <si>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</si>
  <si>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</si>
  <si>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</si>
  <si>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</si>
  <si>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</si>
  <si>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</si>
  <si>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</si>
  <si>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</si>
  <si>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</si>
  <si>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</si>
  <si>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</si>
  <si>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</si>
  <si>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</si>
  <si>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</si>
  <si>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</si>
  <si>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</si>
  <si>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</si>
  <si>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</si>
  <si>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</si>
  <si>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</si>
  <si>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</si>
  <si>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</si>
  <si>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</si>
  <si>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</si>
  <si>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</si>
  <si>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</si>
  <si>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</si>
  <si>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</si>
  <si>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</si>
  <si>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</si>
  <si>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</si>
  <si>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</si>
  <si>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</si>
  <si>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</si>
  <si>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</si>
  <si>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</si>
  <si>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</si>
  <si>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</si>
  <si>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</si>
  <si>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</si>
  <si>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</si>
  <si>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</si>
  <si>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</si>
  <si>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</si>
  <si>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</si>
  <si>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</si>
  <si>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</si>
  <si>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</si>
  <si>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</si>
  <si>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</si>
  <si>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</si>
  <si>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</si>
  <si>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</si>
  <si>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</si>
  <si>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</si>
  <si>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</si>
  <si>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</si>
  <si>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</si>
  <si>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</si>
  <si>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</si>
  <si>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</si>
  <si>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</si>
  <si>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</si>
  <si>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</si>
  <si>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</si>
  <si>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</si>
  <si>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</si>
  <si>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</si>
  <si>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</si>
  <si>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</si>
  <si>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</si>
  <si>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</si>
  <si>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</si>
  <si>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</si>
  <si>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</si>
  <si>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</si>
  <si>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</si>
  <si>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</si>
  <si>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</si>
  <si>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</si>
  <si>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</si>
  <si>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</si>
  <si>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</si>
  <si>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</si>
  <si>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</si>
  <si>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</si>
  <si>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</si>
  <si>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</si>
  <si>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</si>
  <si>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</si>
  <si>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</si>
  <si>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</si>
  <si>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</si>
  <si>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</si>
  <si>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</si>
  <si>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</si>
  <si>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</si>
  <si>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</si>
  <si>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</si>
  <si>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</si>
  <si>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</si>
  <si>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</si>
  <si>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</si>
  <si>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</si>
  <si>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</si>
  <si>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</si>
  <si>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</si>
  <si>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</si>
  <si>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</si>
  <si>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</si>
  <si>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</si>
  <si>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</si>
  <si>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</si>
  <si>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</si>
  <si>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</si>
  <si>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</si>
  <si>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</si>
  <si>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</si>
  <si>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</si>
  <si>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</si>
  <si>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</si>
  <si>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</si>
  <si>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</si>
  <si>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</si>
  <si>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</si>
  <si>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</si>
  <si>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</si>
  <si>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</si>
  <si>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</si>
  <si>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</si>
  <si>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</si>
  <si>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</si>
  <si>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</si>
  <si>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</si>
  <si>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</si>
  <si>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</si>
  <si>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</si>
  <si>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</si>
  <si>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</si>
  <si>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</si>
  <si>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</si>
  <si>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</si>
  <si>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</si>
  <si>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</si>
  <si>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</si>
  <si>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</si>
  <si>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</si>
  <si>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</si>
  <si>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</si>
  <si>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</si>
  <si>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</si>
  <si>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</si>
  <si>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</si>
  <si>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</si>
  <si>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</si>
  <si>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</si>
  <si>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</si>
  <si>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</si>
  <si>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</si>
  <si>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</si>
  <si>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</si>
  <si>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</si>
  <si>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</si>
  <si>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</si>
  <si>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</si>
  <si>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</si>
  <si>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</si>
  <si>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</si>
  <si>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</si>
  <si>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</si>
  <si>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</si>
  <si>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</si>
  <si>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</si>
  <si>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</si>
  <si>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</si>
  <si>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</si>
  <si>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</si>
  <si>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</si>
  <si>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</si>
  <si>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</si>
  <si>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</si>
  <si>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</si>
  <si>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</si>
  <si>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</si>
  <si>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</si>
  <si>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</si>
  <si>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</si>
  <si>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</si>
  <si>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</si>
  <si>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</si>
  <si>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</si>
  <si>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</si>
  <si>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</si>
  <si>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</si>
  <si>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</si>
  <si>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</si>
  <si>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</si>
  <si>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</si>
  <si>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</si>
  <si>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</si>
  <si>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</si>
  <si>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</si>
  <si>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</si>
  <si>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</si>
  <si>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</si>
  <si>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</si>
  <si>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</si>
  <si>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</si>
  <si>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</si>
  <si>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</si>
  <si>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</si>
  <si>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</si>
  <si>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</si>
  <si>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</si>
  <si>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</si>
  <si>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</si>
  <si>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</si>
  <si>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</si>
  <si>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</si>
  <si>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</si>
  <si>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</si>
  <si>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</si>
  <si>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</si>
  <si>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</si>
  <si>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</si>
  <si>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</si>
  <si>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</si>
  <si>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</si>
  <si>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</si>
  <si>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</si>
  <si>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</si>
  <si>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</si>
  <si>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</si>
  <si>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</si>
  <si>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</si>
  <si>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</si>
  <si>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</si>
  <si>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</si>
  <si>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</si>
  <si>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</si>
  <si>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</si>
  <si>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</si>
  <si>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</si>
  <si>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</si>
  <si>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</si>
  <si>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</si>
  <si>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</si>
  <si>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</si>
  <si>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</si>
  <si>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</si>
  <si>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</si>
  <si>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</si>
  <si>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</si>
  <si>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</si>
  <si>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</si>
  <si>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</si>
  <si>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</si>
  <si>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</si>
  <si>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</si>
  <si>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</si>
  <si>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</si>
  <si>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</si>
  <si>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</si>
  <si>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</si>
  <si>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</si>
  <si>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</si>
  <si>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</si>
  <si>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</si>
  <si>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</si>
  <si>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</si>
  <si>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</si>
  <si>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</si>
  <si>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</si>
  <si>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</si>
  <si>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</si>
  <si>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</si>
  <si>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</si>
  <si>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</si>
  <si>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</si>
  <si>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</si>
  <si>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</si>
  <si>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</si>
  <si>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</si>
  <si>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</si>
  <si>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</si>
  <si>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</si>
  <si>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</si>
  <si>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</si>
  <si>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</si>
  <si>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</si>
  <si>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</si>
  <si>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</si>
  <si>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</si>
  <si>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</si>
  <si>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</si>
  <si>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</si>
  <si>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</si>
  <si>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</si>
  <si>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</si>
  <si>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</si>
  <si>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</si>
  <si>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</si>
  <si>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</si>
  <si>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</si>
  <si>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</si>
  <si>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</si>
  <si>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</si>
  <si>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</si>
  <si>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</si>
  <si>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</si>
  <si>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</si>
  <si>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</si>
  <si>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</si>
  <si>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</si>
  <si>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</si>
  <si>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</si>
  <si>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</si>
  <si>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</si>
  <si>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</si>
  <si>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</si>
  <si>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</si>
  <si>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</si>
  <si>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</si>
  <si>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</si>
  <si>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</si>
  <si>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</si>
  <si>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</si>
  <si>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</si>
  <si>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</si>
  <si>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</si>
  <si>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</si>
  <si>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</si>
  <si>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</si>
  <si>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</si>
  <si>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</si>
  <si>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</si>
  <si>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</si>
  <si>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</si>
  <si>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</si>
  <si>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</si>
  <si>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</si>
  <si>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</si>
  <si>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</si>
  <si>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</si>
  <si>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</si>
  <si>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</si>
  <si>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</si>
  <si>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</si>
  <si>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</si>
  <si>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</si>
  <si>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</si>
  <si>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</si>
  <si>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</si>
  <si>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</si>
  <si>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</si>
  <si>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</si>
  <si>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</si>
  <si>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</si>
  <si>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</si>
  <si>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</si>
  <si>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</si>
  <si>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</si>
  <si>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</si>
  <si>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</si>
  <si>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</si>
  <si>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</si>
  <si>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</si>
  <si>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</si>
  <si>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</si>
  <si>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</si>
  <si>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</si>
  <si>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</si>
  <si>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</si>
  <si>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</si>
  <si>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</si>
  <si>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</si>
  <si>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</si>
  <si>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</si>
  <si>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</si>
  <si>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</si>
  <si>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</si>
  <si>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</si>
  <si>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</si>
  <si>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</si>
  <si>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</si>
  <si>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</si>
  <si>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</si>
  <si>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</si>
  <si>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</si>
  <si>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</si>
  <si>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</si>
  <si>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</si>
  <si>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</si>
  <si>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</si>
  <si>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</si>
  <si>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</si>
  <si>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</si>
  <si>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</si>
  <si>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</si>
  <si>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</si>
  <si>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</si>
  <si>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</si>
  <si>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</si>
  <si>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</si>
  <si>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</si>
  <si>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</si>
  <si>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</si>
  <si>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</si>
  <si>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</si>
  <si>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</si>
  <si>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</si>
  <si>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</si>
  <si>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</si>
  <si>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</si>
  <si>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</si>
  <si>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</si>
  <si>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</si>
  <si>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</si>
  <si>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</si>
  <si>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</si>
  <si>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</si>
  <si>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</si>
  <si>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</si>
  <si>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</si>
  <si>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</si>
  <si>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</si>
  <si>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</si>
  <si>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</si>
  <si>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</si>
  <si>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</si>
  <si>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</si>
  <si>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</si>
  <si>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</si>
  <si>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</si>
  <si>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</si>
  <si>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</si>
  <si>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</si>
  <si>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</si>
  <si>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</si>
  <si>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</si>
  <si>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</si>
  <si>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</si>
  <si>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</si>
  <si>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</si>
  <si>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</si>
  <si>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</si>
  <si>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</si>
  <si>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</si>
  <si>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</si>
  <si>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</si>
  <si>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</si>
  <si>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</si>
  <si>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</si>
  <si>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</si>
  <si>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</si>
  <si>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</si>
  <si>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</si>
  <si>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</si>
  <si>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</si>
  <si>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</si>
  <si>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</si>
  <si>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</si>
  <si>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</si>
  <si>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</si>
  <si>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</si>
  <si>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</si>
  <si>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</si>
  <si>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</si>
  <si>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</si>
  <si>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</si>
  <si>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</si>
  <si>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</si>
  <si>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</si>
  <si>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</si>
  <si>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</si>
  <si>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</si>
  <si>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</si>
  <si>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</si>
  <si>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</si>
  <si>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</si>
  <si>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</si>
  <si>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</si>
  <si>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</si>
  <si>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</si>
  <si>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</si>
  <si>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</si>
  <si>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</si>
  <si>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</si>
  <si>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</si>
  <si>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</si>
  <si>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</si>
  <si>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</si>
  <si>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</si>
  <si>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</si>
  <si>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</si>
  <si>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</si>
  <si>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</si>
  <si>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</si>
  <si>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</si>
  <si>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</si>
  <si>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</si>
  <si>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</si>
  <si>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</si>
  <si>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</si>
  <si>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</si>
  <si>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</si>
  <si>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</si>
  <si>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</si>
  <si>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</si>
  <si>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</si>
  <si>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</si>
  <si>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</si>
  <si>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</si>
  <si>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</si>
  <si>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</si>
  <si>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</si>
  <si>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</si>
  <si>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</si>
  <si>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</si>
  <si>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</si>
  <si>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</si>
  <si>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</si>
  <si>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</si>
  <si>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</si>
  <si>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</si>
  <si>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</si>
  <si>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</si>
  <si>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</si>
  <si>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</si>
  <si>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</si>
  <si>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</si>
  <si>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</si>
  <si>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</si>
  <si>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</si>
  <si>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</si>
  <si>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</si>
  <si>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</si>
  <si>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</si>
  <si>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</si>
  <si>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</si>
  <si>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</si>
  <si>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</si>
  <si>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</si>
  <si>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</si>
  <si>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</si>
  <si>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</si>
  <si>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</si>
  <si>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</si>
  <si>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</si>
  <si>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</si>
  <si>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</si>
  <si>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</si>
  <si>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</si>
  <si>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</si>
  <si>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</si>
  <si>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</si>
  <si>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</si>
  <si>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</si>
  <si>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</si>
  <si>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</si>
  <si>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</si>
  <si>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</si>
  <si>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</si>
  <si>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</si>
  <si>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</si>
  <si>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</si>
  <si>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</si>
  <si>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</si>
  <si>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</si>
  <si>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</si>
  <si>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</si>
  <si>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</si>
  <si>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</si>
  <si>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</si>
  <si>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</si>
  <si>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</si>
  <si>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</si>
  <si>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</si>
  <si>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</si>
  <si>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</si>
  <si>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</si>
  <si>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</si>
  <si>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</si>
  <si>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</si>
  <si>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</si>
  <si>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</si>
  <si>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</si>
  <si>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</si>
  <si>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</si>
  <si>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</si>
  <si>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</si>
  <si>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</si>
  <si>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</si>
  <si>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</si>
  <si>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</si>
  <si>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</si>
  <si>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</si>
  <si>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</si>
  <si>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</si>
  <si>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</si>
  <si>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</si>
  <si>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</si>
  <si>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</si>
  <si>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</si>
  <si>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</si>
  <si>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</si>
  <si>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</si>
  <si>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</si>
  <si>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</si>
  <si>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</si>
  <si>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</si>
  <si>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</si>
  <si>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</si>
  <si>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</si>
  <si>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</si>
  <si>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</si>
  <si>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</si>
  <si>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</si>
  <si>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</si>
  <si>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</si>
  <si>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</si>
  <si>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</si>
  <si>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</si>
  <si>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</si>
  <si>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</si>
  <si>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</si>
  <si>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</si>
  <si>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</si>
  <si>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</si>
  <si>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</si>
  <si>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</si>
  <si>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</si>
  <si>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</si>
  <si>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</si>
  <si>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</si>
  <si>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</si>
  <si>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</si>
  <si>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</si>
  <si>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</si>
  <si>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</si>
  <si>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</si>
  <si>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</si>
  <si>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</si>
  <si>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</si>
  <si>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</si>
  <si>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</si>
  <si>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</si>
  <si>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</si>
  <si>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</si>
  <si>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</si>
  <si>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</si>
  <si>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</si>
  <si>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</si>
  <si>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</si>
  <si>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</si>
  <si>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</si>
  <si>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</si>
  <si>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</si>
  <si>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</si>
  <si>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</si>
  <si>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</si>
  <si>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</si>
  <si>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</si>
  <si>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</si>
  <si>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</si>
  <si>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</si>
  <si>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</si>
  <si>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</si>
  <si>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</si>
  <si>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</si>
  <si>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</si>
  <si>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</si>
  <si>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</si>
  <si>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</si>
  <si>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</si>
  <si>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</si>
  <si>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</si>
  <si>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</si>
  <si>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</si>
  <si>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</si>
  <si>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</si>
  <si>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</si>
  <si>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</si>
  <si>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</si>
  <si>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</si>
  <si>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</si>
  <si>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</si>
  <si>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</si>
  <si>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</si>
  <si>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</si>
  <si>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</si>
  <si>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</si>
  <si>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</si>
  <si>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</si>
  <si>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</si>
  <si>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</si>
  <si>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</si>
  <si>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</si>
  <si>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</si>
  <si>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</si>
  <si>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</si>
  <si>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</si>
  <si>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</si>
  <si>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</si>
  <si>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</si>
  <si>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</si>
  <si>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</si>
  <si>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</si>
  <si>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</si>
  <si>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</si>
  <si>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</si>
  <si>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</si>
  <si>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</si>
  <si>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</si>
  <si>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</si>
  <si>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</si>
  <si>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</si>
  <si>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</si>
  <si>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</si>
  <si>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</si>
  <si>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</si>
  <si>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</si>
  <si>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</si>
  <si>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</si>
  <si>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</si>
  <si>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</si>
  <si>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</si>
  <si>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</si>
  <si>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</si>
  <si>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</si>
  <si>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</si>
  <si>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</si>
  <si>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</si>
  <si>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</si>
  <si>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</si>
  <si>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</si>
  <si>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</si>
  <si>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</si>
  <si>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</si>
  <si>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</si>
  <si>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</si>
  <si>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</si>
  <si>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</si>
  <si>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</si>
  <si>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</si>
  <si>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</si>
  <si>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</si>
  <si>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</si>
  <si>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</si>
  <si>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</si>
  <si>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</si>
  <si>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</si>
  <si>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</si>
  <si>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</si>
  <si>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</si>
  <si>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</si>
  <si>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</si>
  <si>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</si>
  <si>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</si>
  <si>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</si>
  <si>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</si>
  <si>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</si>
  <si>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</si>
  <si>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</si>
  <si>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</si>
  <si>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</si>
  <si>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</si>
  <si>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</si>
  <si>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</si>
  <si>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</si>
  <si>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</si>
  <si>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</si>
  <si>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</si>
  <si>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</si>
  <si>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</si>
  <si>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</si>
  <si>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</si>
  <si>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</si>
  <si>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</si>
  <si>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</si>
  <si>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</si>
  <si>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</si>
  <si>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</si>
  <si>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</si>
  <si>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</si>
  <si>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</si>
  <si>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</si>
  <si>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</si>
  <si>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</si>
  <si>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</si>
  <si>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</si>
  <si>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</si>
  <si>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</si>
  <si>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</si>
  <si>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</si>
  <si>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</si>
  <si>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</si>
  <si>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</si>
  <si>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</si>
  <si>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</si>
  <si>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</si>
  <si>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</si>
  <si>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</si>
  <si>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</si>
  <si>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</si>
  <si>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</si>
  <si>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</si>
  <si>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</si>
  <si>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</si>
  <si>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</si>
  <si>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</si>
  <si>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</si>
  <si>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</si>
  <si>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</si>
  <si>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</si>
  <si>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</si>
  <si>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</si>
  <si>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</si>
  <si>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</si>
  <si>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</si>
  <si>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</si>
  <si>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</si>
  <si>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</si>
  <si>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</si>
  <si>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</si>
  <si>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</si>
  <si>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</si>
  <si>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</si>
  <si>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</si>
  <si>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</si>
  <si>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</si>
  <si>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</si>
  <si>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</si>
  <si>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</si>
  <si>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</si>
  <si>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</si>
  <si>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</si>
  <si>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</si>
  <si>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</si>
  <si>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</si>
  <si>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</si>
  <si>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</si>
  <si>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</si>
  <si>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</si>
  <si>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</si>
  <si>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</si>
  <si>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</si>
  <si>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</si>
  <si>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</si>
  <si>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</si>
  <si>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</si>
  <si>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</si>
  <si>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</si>
  <si>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</si>
  <si>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</si>
  <si>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</si>
  <si>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</si>
  <si>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</si>
  <si>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</si>
  <si>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</si>
  <si>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</si>
  <si>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</si>
  <si>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</si>
  <si>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</si>
  <si>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</si>
  <si>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</si>
  <si>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</si>
  <si>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</si>
  <si>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</si>
  <si>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</si>
  <si>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</si>
  <si>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</si>
  <si>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</si>
  <si>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</si>
  <si>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</si>
  <si>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</si>
  <si>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</si>
  <si>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</si>
  <si>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</si>
  <si>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</si>
  <si>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</si>
  <si>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</si>
  <si>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</si>
  <si>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</si>
  <si>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</si>
  <si>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</si>
  <si>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</si>
  <si>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</si>
  <si>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</si>
  <si>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</si>
  <si>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</si>
  <si>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</si>
  <si>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</si>
  <si>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</si>
  <si>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</si>
  <si>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</si>
  <si>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</si>
  <si>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</si>
  <si>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</si>
  <si>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</si>
  <si>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</si>
  <si>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</si>
  <si>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</si>
  <si>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</si>
  <si>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</si>
  <si>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</si>
  <si>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</si>
  <si>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</si>
  <si>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</si>
  <si>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</si>
  <si>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</si>
  <si>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</si>
  <si>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</si>
  <si>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</si>
  <si>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</si>
  <si>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</si>
  <si>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</si>
  <si>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</si>
  <si>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</si>
  <si>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</si>
  <si>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</si>
  <si>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</si>
  <si>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</si>
  <si>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</si>
  <si>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</si>
  <si>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</si>
  <si>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</si>
  <si>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</si>
  <si>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</si>
  <si>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</si>
  <si>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</si>
  <si>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</si>
  <si>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</si>
  <si>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</si>
  <si>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</si>
  <si>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</si>
  <si>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</si>
  <si>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</si>
  <si>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</si>
  <si>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</si>
  <si>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</si>
  <si>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</si>
  <si>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</si>
  <si>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</si>
  <si>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</si>
  <si>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</si>
  <si>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</si>
  <si>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</si>
  <si>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</si>
  <si>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</si>
  <si>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</si>
  <si>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</si>
  <si>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</si>
  <si>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</si>
  <si>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</si>
  <si>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</si>
  <si>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</si>
  <si>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</si>
  <si>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</si>
  <si>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</si>
  <si>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</si>
  <si>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</si>
  <si>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</si>
  <si>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</si>
  <si>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</si>
  <si>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</si>
  <si>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</si>
  <si>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</si>
  <si>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</si>
  <si>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</si>
  <si>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</si>
  <si>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</si>
  <si>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</si>
  <si>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</si>
  <si>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</si>
  <si>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</si>
  <si>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</si>
  <si>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</si>
  <si>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</si>
  <si>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</si>
  <si>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</si>
  <si>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</si>
  <si>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</si>
  <si>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</si>
  <si>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</si>
  <si>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</si>
  <si>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</si>
  <si>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</si>
  <si>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</si>
  <si>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</si>
  <si>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</si>
  <si>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</si>
  <si>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</si>
  <si>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</si>
  <si>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</si>
  <si>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</si>
  <si>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</si>
  <si>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</si>
  <si>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</si>
  <si>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</si>
  <si>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</si>
  <si>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</si>
  <si>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</si>
  <si>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</si>
  <si>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</si>
  <si>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</si>
  <si>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</si>
  <si>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</si>
  <si>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</si>
  <si>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</si>
  <si>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</si>
  <si>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</si>
  <si>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</si>
  <si>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</si>
  <si>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</si>
  <si>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</si>
  <si>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</si>
  <si>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</si>
  <si>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</si>
  <si>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</si>
  <si>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</si>
  <si>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</si>
  <si>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</si>
  <si>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</si>
  <si>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</si>
  <si>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</si>
  <si>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</si>
  <si>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</si>
  <si>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</si>
  <si>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</si>
  <si>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</si>
  <si>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</si>
  <si>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</si>
  <si>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</si>
  <si>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</si>
  <si>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</si>
  <si>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</si>
  <si>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</si>
  <si>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</si>
  <si>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</si>
  <si>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</si>
  <si>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</si>
  <si>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</si>
  <si>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</si>
  <si>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</si>
  <si>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</si>
  <si>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</si>
  <si>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</si>
  <si>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</si>
  <si>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</si>
  <si>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</si>
  <si>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</si>
  <si>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</si>
  <si>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</si>
  <si>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</si>
  <si>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</si>
  <si>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</si>
  <si>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</si>
  <si>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</si>
  <si>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</si>
  <si>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</si>
  <si>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</si>
  <si>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</si>
  <si>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</si>
  <si>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</si>
  <si>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</si>
  <si>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</si>
  <si>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</si>
  <si>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</si>
  <si>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</si>
  <si>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</si>
  <si>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</si>
  <si>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</si>
  <si>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</si>
  <si>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</si>
  <si>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</si>
  <si>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</si>
  <si>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</si>
  <si>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</si>
  <si>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</si>
  <si>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</si>
  <si>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</si>
  <si>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</si>
  <si>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</si>
  <si>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</si>
  <si>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</si>
  <si>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</si>
  <si>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</si>
  <si>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</si>
  <si>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</si>
  <si>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</si>
  <si>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</si>
  <si>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</si>
  <si>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</si>
  <si>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</si>
  <si>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</si>
  <si>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</si>
  <si>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</si>
  <si>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</si>
  <si>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</si>
  <si>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</si>
  <si>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</si>
  <si>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</si>
  <si>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</si>
  <si>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</si>
  <si>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</si>
  <si>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</si>
  <si>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</si>
  <si>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</si>
  <si>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</si>
  <si>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</si>
  <si>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</si>
  <si>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</si>
  <si>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</si>
  <si>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</si>
  <si>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</si>
  <si>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</si>
  <si>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</si>
  <si>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</si>
  <si>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</si>
  <si>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</si>
  <si>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</si>
  <si>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</si>
  <si>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</si>
  <si>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</si>
  <si>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</si>
  <si>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</si>
  <si>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</si>
  <si>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</si>
  <si>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</si>
  <si>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</si>
  <si>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</si>
  <si>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</si>
  <si>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</si>
  <si>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</si>
  <si>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</si>
  <si>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</si>
  <si>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</si>
  <si>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</si>
  <si>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</si>
  <si>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</si>
  <si>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</si>
  <si>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</si>
  <si>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</si>
  <si>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</si>
  <si>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</si>
  <si>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</si>
  <si>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</si>
  <si>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</si>
  <si>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</si>
  <si>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</si>
  <si>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</si>
  <si>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</si>
  <si>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</si>
  <si>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</si>
  <si>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</si>
  <si>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</si>
  <si>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</si>
  <si>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</si>
  <si>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</si>
  <si>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</si>
  <si>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</si>
  <si>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</si>
  <si>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</si>
  <si>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</si>
  <si>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</si>
  <si>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</si>
  <si>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</si>
  <si>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</si>
  <si>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</si>
  <si>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</si>
  <si>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</si>
  <si>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</si>
  <si>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</si>
  <si>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</si>
  <si>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</si>
  <si>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</si>
  <si>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</si>
  <si>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</si>
  <si>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</si>
  <si>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</si>
  <si>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</si>
  <si>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</si>
  <si>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</si>
  <si>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</si>
  <si>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</si>
  <si>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</si>
  <si>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</si>
  <si>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</si>
  <si>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</si>
  <si>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</si>
  <si>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</si>
  <si>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</si>
  <si>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</si>
  <si>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</si>
  <si>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</si>
  <si>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</si>
  <si>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</si>
  <si>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</si>
  <si>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</si>
  <si>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</si>
  <si>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</si>
  <si>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</si>
  <si>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</si>
  <si>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</si>
  <si>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</si>
  <si>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</si>
  <si>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</si>
  <si>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</si>
  <si>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</si>
  <si>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</si>
  <si>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</si>
  <si>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</si>
  <si>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</si>
  <si>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</si>
  <si>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</si>
  <si>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</si>
  <si>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</si>
  <si>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</si>
  <si>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</si>
  <si>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</si>
  <si>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</si>
  <si>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</si>
  <si>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</si>
  <si>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</si>
  <si>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</si>
  <si>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</si>
  <si>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</si>
  <si>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</si>
  <si>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</si>
  <si>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</si>
  <si>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</si>
  <si>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</si>
  <si>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</si>
  <si>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</si>
  <si>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</si>
  <si>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</si>
  <si>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</si>
  <si>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</si>
  <si>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</si>
  <si>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</si>
  <si>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</si>
  <si>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</si>
  <si>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</si>
  <si>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</si>
  <si>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</si>
  <si>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</si>
  <si>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</si>
  <si>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</si>
  <si>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</si>
  <si>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</si>
  <si>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</si>
  <si>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</si>
  <si>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</si>
  <si>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</si>
  <si>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</si>
  <si>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</si>
  <si>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</si>
  <si>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</si>
  <si>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</si>
  <si>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</si>
  <si>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</si>
  <si>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</si>
  <si>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</si>
  <si>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</si>
  <si>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</si>
  <si>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</si>
  <si>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</si>
  <si>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</si>
  <si>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</si>
  <si>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</si>
  <si>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</si>
  <si>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</si>
  <si>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</si>
  <si>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</si>
  <si>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</si>
  <si>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</si>
  <si>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</si>
  <si>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</si>
  <si>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</si>
  <si>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</si>
  <si>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</si>
  <si>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</si>
  <si>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</si>
  <si>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</si>
  <si>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</si>
  <si>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</si>
  <si>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</si>
  <si>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</si>
  <si>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</si>
  <si>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</si>
  <si>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</si>
  <si>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</si>
  <si>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</si>
  <si>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</si>
  <si>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</si>
  <si>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</si>
  <si>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</si>
  <si>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</si>
  <si>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</si>
  <si>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</si>
  <si>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</si>
  <si>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</si>
  <si>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</si>
  <si>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</si>
  <si>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</si>
  <si>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</si>
  <si>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</si>
  <si>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</si>
  <si>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</si>
  <si>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</si>
  <si>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</si>
  <si>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</si>
  <si>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</si>
  <si>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</si>
  <si>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</si>
  <si>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</si>
  <si>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</si>
  <si>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</si>
  <si>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</si>
  <si>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</si>
  <si>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</si>
  <si>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</si>
  <si>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</si>
  <si>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</si>
  <si>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</si>
  <si>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</si>
  <si>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</si>
  <si>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</si>
  <si>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</si>
  <si>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</si>
  <si>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</si>
  <si>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</si>
  <si>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</si>
  <si>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</si>
  <si>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</si>
  <si>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</si>
  <si>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</si>
  <si>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</si>
  <si>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</si>
  <si>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</si>
  <si>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</si>
  <si>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</si>
  <si>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</si>
  <si>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</si>
  <si>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</si>
  <si>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</si>
  <si>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</si>
  <si>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</si>
  <si>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</si>
  <si>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</si>
  <si>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</si>
  <si>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</si>
  <si>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</si>
  <si>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</si>
  <si>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</si>
  <si>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</si>
  <si>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</si>
  <si>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</si>
  <si>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</si>
  <si>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</si>
  <si>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</si>
  <si>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</si>
  <si>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</si>
  <si>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</si>
  <si>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</si>
  <si>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</si>
  <si>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</si>
  <si>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</si>
  <si>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</si>
  <si>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</si>
  <si>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</si>
  <si>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</si>
  <si>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</si>
  <si>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</si>
  <si>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</si>
  <si>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</si>
  <si>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</si>
  <si>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</si>
  <si>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</si>
  <si>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</si>
  <si>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</si>
  <si>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</si>
  <si>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</si>
  <si>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</si>
  <si>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</si>
  <si>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</si>
  <si>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</si>
  <si>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</si>
  <si>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</si>
  <si>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</si>
  <si>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</si>
  <si>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</si>
  <si>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</si>
  <si>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</si>
  <si>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</si>
  <si>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</si>
  <si>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</si>
  <si>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</si>
  <si>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</si>
  <si>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</si>
  <si>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</si>
  <si>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</si>
  <si>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</si>
  <si>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</si>
  <si>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</si>
  <si>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</si>
  <si>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</si>
  <si>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</si>
  <si>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</si>
  <si>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</si>
  <si>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</si>
  <si>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</si>
  <si>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</si>
  <si>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</si>
  <si>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</si>
  <si>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</si>
  <si>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</si>
  <si>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</si>
  <si>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</si>
  <si>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</si>
  <si>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</si>
  <si>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</si>
  <si>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</si>
  <si>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</si>
  <si>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</si>
  <si>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</si>
  <si>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</si>
  <si>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</si>
  <si>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</si>
  <si>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</si>
  <si>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</si>
  <si>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</si>
  <si>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</si>
  <si>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</si>
  <si>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</si>
  <si>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</si>
  <si>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</si>
  <si>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</si>
  <si>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</si>
  <si>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</si>
  <si>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</si>
  <si>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</si>
  <si>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</si>
  <si>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</si>
  <si>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</si>
  <si>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</si>
  <si>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</si>
  <si>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</si>
  <si>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</si>
  <si>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</si>
  <si>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</si>
  <si>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</si>
  <si>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</si>
  <si>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</si>
  <si>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</si>
  <si>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</si>
  <si>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</si>
  <si>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</si>
  <si>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</si>
  <si>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</si>
  <si>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</si>
  <si>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</si>
  <si>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</si>
  <si>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</si>
  <si>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</si>
  <si>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</si>
  <si>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</si>
  <si>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</si>
  <si>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</si>
  <si>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</si>
  <si>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</si>
  <si>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</si>
  <si>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</si>
  <si>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</si>
  <si>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</si>
  <si>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</si>
  <si>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</si>
  <si>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</si>
  <si>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</si>
  <si>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</si>
  <si>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</si>
  <si>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</si>
  <si>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</si>
  <si>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</si>
  <si>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</si>
  <si>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</si>
  <si>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</si>
  <si>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</si>
  <si>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</si>
  <si>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</si>
  <si>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</si>
  <si>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</si>
  <si>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</si>
  <si>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</si>
  <si>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</si>
  <si>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</si>
  <si>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</si>
  <si>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</si>
  <si>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</si>
  <si>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</si>
  <si>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</si>
  <si>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</si>
  <si>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</si>
  <si>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</si>
  <si>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</si>
  <si>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</si>
  <si>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</si>
  <si>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</si>
  <si>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</si>
  <si>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</si>
  <si>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</si>
  <si>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</si>
  <si>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</si>
  <si>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</si>
  <si>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</si>
  <si>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</si>
  <si>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</si>
  <si>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</si>
  <si>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</si>
  <si>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</si>
  <si>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</si>
  <si>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</si>
  <si>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</si>
  <si>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</si>
  <si>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</si>
  <si>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</si>
  <si>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</si>
  <si>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</si>
  <si>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</si>
  <si>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</si>
  <si>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</si>
  <si>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</si>
  <si>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</si>
  <si>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</si>
  <si>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</si>
  <si>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</si>
  <si>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</si>
  <si>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</si>
  <si>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</si>
  <si>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</si>
  <si>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</si>
  <si>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</si>
  <si>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</si>
  <si>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</si>
  <si>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</si>
  <si>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</si>
  <si>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</si>
  <si>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</si>
  <si>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</si>
  <si>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</si>
  <si>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</si>
  <si>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</si>
  <si>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</si>
  <si>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</si>
  <si>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</si>
  <si>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</si>
  <si>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</si>
  <si>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</si>
  <si>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</si>
  <si>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</si>
  <si>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</si>
  <si>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</si>
  <si>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</si>
  <si>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</si>
  <si>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</si>
  <si>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</si>
  <si>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</si>
  <si>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</si>
  <si>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</si>
  <si>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</si>
  <si>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</si>
  <si>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</si>
  <si>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</si>
  <si>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</si>
  <si>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</si>
  <si>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</si>
  <si>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</si>
  <si>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</si>
  <si>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</si>
  <si>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</si>
  <si>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</si>
  <si>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</si>
  <si>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</si>
  <si>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</si>
  <si>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</si>
  <si>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</si>
  <si>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</si>
  <si>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</si>
  <si>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</si>
  <si>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</si>
  <si>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</si>
  <si>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</si>
  <si>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</si>
  <si>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</si>
  <si>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</si>
  <si>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</si>
  <si>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</si>
  <si>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</si>
  <si>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</si>
  <si>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</si>
  <si>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</si>
  <si>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</si>
  <si>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</si>
  <si>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</si>
  <si>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</si>
  <si>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</si>
  <si>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</si>
  <si>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</si>
  <si>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</si>
  <si>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</si>
  <si>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</si>
  <si>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</si>
  <si>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</si>
  <si>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</si>
  <si>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</si>
  <si>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</si>
  <si>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</si>
  <si>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</si>
  <si>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</si>
  <si>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</si>
  <si>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</si>
  <si>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</si>
  <si>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</si>
  <si>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</si>
  <si>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</si>
  <si>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</si>
  <si>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</si>
  <si>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</si>
  <si>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</si>
  <si>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</si>
  <si>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</si>
  <si>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</si>
  <si>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</si>
  <si>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</si>
  <si>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</si>
  <si>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</si>
  <si>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</si>
  <si>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</si>
  <si>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</si>
  <si>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</si>
  <si>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</si>
  <si>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</si>
  <si>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</si>
  <si>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</si>
  <si>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</si>
  <si>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</si>
  <si>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</si>
  <si>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</si>
  <si>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</si>
  <si>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</si>
  <si>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</si>
  <si>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</si>
  <si>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</si>
  <si>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</si>
  <si>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</si>
  <si>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</si>
  <si>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</si>
  <si>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</si>
  <si>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</si>
  <si>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</si>
  <si>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</si>
  <si>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</si>
  <si>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</si>
  <si>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</si>
  <si>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</si>
  <si>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</si>
  <si>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</si>
  <si>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</si>
  <si>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</si>
  <si>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</si>
  <si>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</si>
  <si>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</si>
  <si>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</si>
  <si>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</si>
  <si>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</si>
  <si>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</si>
  <si>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</si>
  <si>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</si>
  <si>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</si>
  <si>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</si>
  <si>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</si>
  <si>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</si>
  <si>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</si>
  <si>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</si>
  <si>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</si>
  <si>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</si>
  <si>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</si>
  <si>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</si>
  <si>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</si>
  <si>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</si>
  <si>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</si>
  <si>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</si>
  <si>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</si>
  <si>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</si>
  <si>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</si>
  <si>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</si>
  <si>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</si>
  <si>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</si>
  <si>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</si>
  <si>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</si>
  <si>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</si>
  <si>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</si>
  <si>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</si>
  <si>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</si>
  <si>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</si>
  <si>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</si>
  <si>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</si>
  <si>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</si>
  <si>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</si>
  <si>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</si>
  <si>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</si>
  <si>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</si>
  <si>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</si>
  <si>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</si>
  <si>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</si>
  <si>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</si>
  <si>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</si>
  <si>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</si>
  <si>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</si>
  <si>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</si>
  <si>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</si>
  <si>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</si>
  <si>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</si>
  <si>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</si>
  <si>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</si>
  <si>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</si>
  <si>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</si>
  <si>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</si>
  <si>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</si>
  <si>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</si>
  <si>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</si>
  <si>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</si>
  <si>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</si>
  <si>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</si>
  <si>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</si>
  <si>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</si>
  <si>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</si>
  <si>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</si>
  <si>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</si>
  <si>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</si>
  <si>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</si>
  <si>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</si>
  <si>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</si>
  <si>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</si>
  <si>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</si>
  <si>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</si>
  <si>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</si>
  <si>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</si>
  <si>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</si>
  <si>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</si>
  <si>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</si>
  <si>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</si>
  <si>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</si>
  <si>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</si>
  <si>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</si>
  <si>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</si>
  <si>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</si>
  <si>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</si>
  <si>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</si>
  <si>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</si>
  <si>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</si>
  <si>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</si>
  <si>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</si>
  <si>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</si>
  <si>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</si>
  <si>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</si>
  <si>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</si>
  <si>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</si>
  <si>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</si>
  <si>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</si>
  <si>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</si>
  <si>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</si>
  <si>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</si>
  <si>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</si>
  <si>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</si>
  <si>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</si>
  <si>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</si>
  <si>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</si>
  <si>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</si>
  <si>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</si>
  <si>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</si>
  <si>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</si>
  <si>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</si>
  <si>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</si>
  <si>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</si>
  <si>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</si>
  <si>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</si>
  <si>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</si>
  <si>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</si>
  <si>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</si>
  <si>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</si>
  <si>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</si>
  <si>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</si>
  <si>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</si>
  <si>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</si>
  <si>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</si>
  <si>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</si>
  <si>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</si>
  <si>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</si>
  <si>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</si>
  <si>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</si>
  <si>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</si>
  <si>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</si>
  <si>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</si>
  <si>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</si>
  <si>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</si>
  <si>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</si>
  <si>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</si>
  <si>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</si>
  <si>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</si>
  <si>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</si>
  <si>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</si>
  <si>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</si>
  <si>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</si>
  <si>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</si>
  <si>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</si>
  <si>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</si>
  <si>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</si>
  <si>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</si>
  <si>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</si>
  <si>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</si>
  <si>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</si>
  <si>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</si>
  <si>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</si>
  <si>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</si>
  <si>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</si>
  <si>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</si>
  <si>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</si>
  <si>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</si>
  <si>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</si>
  <si>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</si>
  <si>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</si>
  <si>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</si>
  <si>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</si>
  <si>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</si>
  <si>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</si>
  <si>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</si>
  <si>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</si>
  <si>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</si>
  <si>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</si>
  <si>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</si>
  <si>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</si>
  <si>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</si>
  <si>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</si>
  <si>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</si>
  <si>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</si>
  <si>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</si>
  <si>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</si>
  <si>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</si>
  <si>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</si>
  <si>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</si>
  <si>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</si>
  <si>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</si>
  <si>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</si>
  <si>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</si>
  <si>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</si>
  <si>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</si>
  <si>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</si>
  <si>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</si>
  <si>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</si>
  <si>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</si>
  <si>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</si>
  <si>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</si>
  <si>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</si>
  <si>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</si>
  <si>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</si>
  <si>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</si>
  <si>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</si>
  <si>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</si>
  <si>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</si>
  <si>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</si>
  <si>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</si>
  <si>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</si>
  <si>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</si>
  <si>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</si>
  <si>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</si>
  <si>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</si>
  <si>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</si>
  <si>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</si>
  <si>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</si>
  <si>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</si>
  <si>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</si>
  <si>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</si>
  <si>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</si>
  <si>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</si>
  <si>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</si>
  <si>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</si>
  <si>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</si>
  <si>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</si>
  <si>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</si>
  <si>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</si>
  <si>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</si>
  <si>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</si>
  <si>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</si>
  <si>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</si>
  <si>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</si>
  <si>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</si>
  <si>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</si>
  <si>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</si>
  <si>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</si>
  <si>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</si>
  <si>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</si>
  <si>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</si>
  <si>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</si>
  <si>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</si>
  <si>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</si>
  <si>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</si>
  <si>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</si>
  <si>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</si>
  <si>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</si>
  <si>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</si>
  <si>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</si>
  <si>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</si>
  <si>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</si>
  <si>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</si>
  <si>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</si>
  <si>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</si>
  <si>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</si>
  <si>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</si>
  <si>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</si>
  <si>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</si>
  <si>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</si>
  <si>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</si>
  <si>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</si>
  <si>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</si>
  <si>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</si>
  <si>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</si>
  <si>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</si>
  <si>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</si>
  <si>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</si>
  <si>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</si>
  <si>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</si>
  <si>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</si>
  <si>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</si>
  <si>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</si>
  <si>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</si>
  <si>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</si>
  <si>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</si>
  <si>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</si>
  <si>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</si>
  <si>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</si>
  <si>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</si>
  <si>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</si>
  <si>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</si>
  <si>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</si>
  <si>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</si>
  <si>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</si>
  <si>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</si>
  <si>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</si>
  <si>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</si>
  <si>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</si>
  <si>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</si>
  <si>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</si>
  <si>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</si>
  <si>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</si>
  <si>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</si>
  <si>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</si>
  <si>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</si>
  <si>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</si>
  <si>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</si>
  <si>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</si>
  <si>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</si>
  <si>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</si>
  <si>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</si>
  <si>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</si>
  <si>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</si>
  <si>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</si>
  <si>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</si>
  <si>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</si>
  <si>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</si>
  <si>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</si>
  <si>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</si>
  <si>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</si>
  <si>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</si>
  <si>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</si>
  <si>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</si>
  <si>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</si>
  <si>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</si>
  <si>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</si>
  <si>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</si>
  <si>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</si>
  <si>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</si>
  <si>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</si>
  <si>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</si>
  <si>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</si>
  <si>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</si>
  <si>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</si>
  <si>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</si>
  <si>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</si>
  <si>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</si>
  <si>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</si>
  <si>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</si>
  <si>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</si>
  <si>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</si>
  <si>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</si>
  <si>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</si>
  <si>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</si>
  <si>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</si>
  <si>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</si>
  <si>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</si>
  <si>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</si>
  <si>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</si>
  <si>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</si>
  <si>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</si>
  <si>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</si>
  <si>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</si>
  <si>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</si>
  <si>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</si>
  <si>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</si>
  <si>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</si>
  <si>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</si>
  <si>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</si>
  <si>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</si>
  <si>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</si>
  <si>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</si>
  <si>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</si>
  <si>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</si>
  <si>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</si>
  <si>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</si>
  <si>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</si>
  <si>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</si>
  <si>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</si>
  <si>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</si>
  <si>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</si>
  <si>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</si>
  <si>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</si>
  <si>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</si>
  <si>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</si>
  <si>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</si>
  <si>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</si>
  <si>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</si>
  <si>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</si>
  <si>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</si>
  <si>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</si>
  <si>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</si>
  <si>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</si>
  <si>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</si>
  <si>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</si>
  <si>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</si>
  <si>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</si>
  <si>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</si>
  <si>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</si>
  <si>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</si>
  <si>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</si>
  <si>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</si>
  <si>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</si>
  <si>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</si>
  <si>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</si>
  <si>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</si>
  <si>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</si>
  <si>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</si>
  <si>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</si>
  <si>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</si>
  <si>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</si>
  <si>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</si>
  <si>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</si>
  <si>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</si>
  <si>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</si>
  <si>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</si>
  <si>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</si>
  <si>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</si>
  <si>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</si>
  <si>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</si>
  <si>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</si>
  <si>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</si>
  <si>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</si>
  <si>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</si>
  <si>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</si>
  <si>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</si>
  <si>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</si>
  <si>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</si>
  <si>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</si>
  <si>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</si>
  <si>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</si>
  <si>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</si>
  <si>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</si>
  <si>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</si>
  <si>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</si>
  <si>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</si>
  <si>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</si>
  <si>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</si>
  <si>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</si>
  <si>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</si>
  <si>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</si>
  <si>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</si>
  <si>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</si>
  <si>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</si>
  <si>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</si>
  <si>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</si>
  <si>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</si>
  <si>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</si>
  <si>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</si>
  <si>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</si>
  <si>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</si>
  <si>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</si>
  <si>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</si>
  <si>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</si>
  <si>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</si>
  <si>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</si>
  <si>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</si>
  <si>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</si>
  <si>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</si>
  <si>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</si>
  <si>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</si>
  <si>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</si>
  <si>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</si>
  <si>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</si>
  <si>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</si>
  <si>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</si>
  <si>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</si>
  <si>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</si>
  <si>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</si>
  <si>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</si>
  <si>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</si>
  <si>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</si>
  <si>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</si>
  <si>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</si>
  <si>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</si>
  <si>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</si>
  <si>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</si>
  <si>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</si>
  <si>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</si>
  <si>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</si>
  <si>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</si>
  <si>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</si>
  <si>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</si>
  <si>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</si>
  <si>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</si>
  <si>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</si>
  <si>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</si>
  <si>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</si>
  <si>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</si>
  <si>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</si>
  <si>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</si>
  <si>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</si>
  <si>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</si>
  <si>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</si>
  <si>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</si>
  <si>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</si>
  <si>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</si>
  <si>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</si>
  <si>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</si>
  <si>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</si>
  <si>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</si>
  <si>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</si>
  <si>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</si>
  <si>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</si>
  <si>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</si>
  <si>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</si>
  <si>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</si>
  <si>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</si>
  <si>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</si>
  <si>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</si>
  <si>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</si>
  <si>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</si>
  <si>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</si>
  <si>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</si>
  <si>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</si>
  <si>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</si>
  <si>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</si>
  <si>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</si>
  <si>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</si>
  <si>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</si>
  <si>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</si>
  <si>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</si>
  <si>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</si>
  <si>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</si>
  <si>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</si>
  <si>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</si>
  <si>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</si>
  <si>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</si>
  <si>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</si>
  <si>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</si>
  <si>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</si>
  <si>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</si>
  <si>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</si>
  <si>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</si>
  <si>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</si>
  <si>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</si>
  <si>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</si>
  <si>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</si>
  <si>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</si>
  <si>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</si>
  <si>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</si>
  <si>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</si>
  <si>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</si>
  <si>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</si>
  <si>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</si>
  <si>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</si>
  <si>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</si>
  <si>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</si>
  <si>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</si>
  <si>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</si>
  <si>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</si>
  <si>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</si>
  <si>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</si>
  <si>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</si>
  <si>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</si>
  <si>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</si>
  <si>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</si>
  <si>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</si>
  <si>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</si>
  <si>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</si>
  <si>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</si>
  <si>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</si>
  <si>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</si>
  <si>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</si>
  <si>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</si>
  <si>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</si>
  <si>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</si>
  <si>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</si>
  <si>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</si>
  <si>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</si>
  <si>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</si>
  <si>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</si>
  <si>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</si>
  <si>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</si>
  <si>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</si>
  <si>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</si>
  <si>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</si>
  <si>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</si>
  <si>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</si>
  <si>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</si>
  <si>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</si>
  <si>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</si>
  <si>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</si>
  <si>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</si>
  <si>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</si>
  <si>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</si>
  <si>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</si>
  <si>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</si>
  <si>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</si>
  <si>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</si>
  <si>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</si>
  <si>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</si>
  <si>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</si>
  <si>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</si>
  <si>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</si>
  <si>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</si>
  <si>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</si>
  <si>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</si>
  <si>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</si>
  <si>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</si>
  <si>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</si>
  <si>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</si>
  <si>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</si>
  <si>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</si>
  <si>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</si>
  <si>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</si>
  <si>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</si>
  <si>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</si>
  <si>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</si>
  <si>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</si>
  <si>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</si>
  <si>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</si>
  <si>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</si>
  <si>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</si>
  <si>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</si>
  <si>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</si>
  <si>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</si>
  <si>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</si>
  <si>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</si>
  <si>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</si>
  <si>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</si>
  <si>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</si>
  <si>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</si>
  <si>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</si>
  <si>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</si>
  <si>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</si>
  <si>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</si>
  <si>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</si>
  <si>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</si>
  <si>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</si>
  <si>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</si>
  <si>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</si>
  <si>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</si>
  <si>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</si>
  <si>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</si>
  <si>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</si>
  <si>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</si>
  <si>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</si>
  <si>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</si>
  <si>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</si>
  <si>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</si>
  <si>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</si>
  <si>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</si>
  <si>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</si>
  <si>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</si>
  <si>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</si>
  <si>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</si>
  <si>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</si>
  <si>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</si>
  <si>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</si>
  <si>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</si>
  <si>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</si>
  <si>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</si>
  <si>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</si>
  <si>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</si>
  <si>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</si>
  <si>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</si>
  <si>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</si>
  <si>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</si>
  <si>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</si>
  <si>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</si>
  <si>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</si>
  <si>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</si>
  <si>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</si>
  <si>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</si>
  <si>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</si>
  <si>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</si>
  <si>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</si>
  <si>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</si>
  <si>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</si>
  <si>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</si>
  <si>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</si>
  <si>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</si>
  <si>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</si>
  <si>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</si>
  <si>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</si>
  <si>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</si>
  <si>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</si>
  <si>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</si>
  <si>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</si>
  <si>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</si>
  <si>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</si>
  <si>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</si>
  <si>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</si>
  <si>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</si>
  <si>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</si>
  <si>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</si>
  <si>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</si>
  <si>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</si>
  <si>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</si>
  <si>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</si>
  <si>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</si>
  <si>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</si>
  <si>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</si>
  <si>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</si>
  <si>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</si>
  <si>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</si>
  <si>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</si>
  <si>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</si>
  <si>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</si>
  <si>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</si>
  <si>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</si>
  <si>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</si>
  <si>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</si>
  <si>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</si>
  <si>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</si>
  <si>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</si>
  <si>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</si>
  <si>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</si>
  <si>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</si>
  <si>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</si>
  <si>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</si>
  <si>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</si>
  <si>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</si>
  <si>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</si>
  <si>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</si>
  <si>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</si>
  <si>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</si>
  <si>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</si>
  <si>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</si>
  <si>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</si>
  <si>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</si>
  <si>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</si>
  <si>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</si>
  <si>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</si>
  <si>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</si>
  <si>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</si>
  <si>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</si>
  <si>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</si>
  <si>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</si>
  <si>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</si>
  <si>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</si>
  <si>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</si>
  <si>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</si>
  <si>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</si>
  <si>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</si>
  <si>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</si>
  <si>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</si>
  <si>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</si>
  <si>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</si>
  <si>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</si>
  <si>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</si>
  <si>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</si>
  <si>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</si>
  <si>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</si>
  <si>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</si>
  <si>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</si>
  <si>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</si>
  <si>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</si>
  <si>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</si>
  <si>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</si>
  <si>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</si>
  <si>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</si>
  <si>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</si>
  <si>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</si>
  <si>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</si>
  <si>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</si>
  <si>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</si>
  <si>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</si>
  <si>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</si>
  <si>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</si>
  <si>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</si>
  <si>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</si>
  <si>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</si>
  <si>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</si>
  <si>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</si>
  <si>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</si>
  <si>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</si>
  <si>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</si>
  <si>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</si>
  <si>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</si>
  <si>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</si>
  <si>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</si>
  <si>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</si>
  <si>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</si>
  <si>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</si>
  <si>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</si>
  <si>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</si>
  <si>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</si>
  <si>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</si>
  <si>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</si>
  <si>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</si>
  <si>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</si>
  <si>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</si>
  <si>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</si>
  <si>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</si>
  <si>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</si>
  <si>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</si>
  <si>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</si>
  <si>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</si>
  <si>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</si>
  <si>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</si>
  <si>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</si>
  <si>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</si>
  <si>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</si>
  <si>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</si>
  <si>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</si>
  <si>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</si>
  <si>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</si>
  <si>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</si>
  <si>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</si>
  <si>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</si>
  <si>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</si>
  <si>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</si>
  <si>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</si>
  <si>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</si>
  <si>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</si>
  <si>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</si>
  <si>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</si>
  <si>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</si>
  <si>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</si>
  <si>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</si>
  <si>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</si>
  <si>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</si>
  <si>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</si>
  <si>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</si>
  <si>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</si>
  <si>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</si>
  <si>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</si>
  <si>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</si>
  <si>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</si>
  <si>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</si>
  <si>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</si>
  <si>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</si>
  <si>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</si>
  <si>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</si>
  <si>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</si>
  <si>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</si>
  <si>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</si>
  <si>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</si>
  <si>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</si>
  <si>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</si>
  <si>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</si>
  <si>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</si>
  <si>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</si>
  <si>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</si>
  <si>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</si>
  <si>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</si>
  <si>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</si>
  <si>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</si>
  <si>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</si>
  <si>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</si>
  <si>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</si>
  <si>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</si>
  <si>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</si>
  <si>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</si>
  <si>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</si>
  <si>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</si>
  <si>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</si>
  <si>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</si>
  <si>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</si>
  <si>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</si>
  <si>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</si>
  <si>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</si>
  <si>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</si>
  <si>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</si>
  <si>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</si>
  <si>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</si>
  <si>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</si>
  <si>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</si>
  <si>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</si>
  <si>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</si>
  <si>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</si>
  <si>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</si>
  <si>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</si>
  <si>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</si>
  <si>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</si>
  <si>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</si>
  <si>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</si>
  <si>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</si>
  <si>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</si>
  <si>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</si>
  <si>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</si>
  <si>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</si>
  <si>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</si>
  <si>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</si>
  <si>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</si>
  <si>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</si>
  <si>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</si>
  <si>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</si>
  <si>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</si>
  <si>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</si>
  <si>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</si>
  <si>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</si>
  <si>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</si>
  <si>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</si>
  <si>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</si>
  <si>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</si>
  <si>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</si>
  <si>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</si>
  <si>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</si>
  <si>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</si>
  <si>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</si>
  <si>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</si>
  <si>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</si>
  <si>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</si>
  <si>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</si>
  <si>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</si>
  <si>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</si>
  <si>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</si>
  <si>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</si>
  <si>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</si>
  <si>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</si>
  <si>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</si>
  <si>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</si>
  <si>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</si>
  <si>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</si>
  <si>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</si>
  <si>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</si>
  <si>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</si>
  <si>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</si>
  <si>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</si>
  <si>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</si>
  <si>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</si>
  <si>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</si>
  <si>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</si>
  <si>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</si>
  <si>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</si>
  <si>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</si>
  <si>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</si>
  <si>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</si>
  <si>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</si>
  <si>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</si>
  <si>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</si>
  <si>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</si>
  <si>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</si>
  <si>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</si>
  <si>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</si>
  <si>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</si>
  <si>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</si>
  <si>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</si>
  <si>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</si>
  <si>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</si>
  <si>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</si>
  <si>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</si>
  <si>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</si>
  <si>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</si>
  <si>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</si>
  <si>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</si>
  <si>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</si>
  <si>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</si>
  <si>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</si>
  <si>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</si>
  <si>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</si>
  <si>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</si>
  <si>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</si>
  <si>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</si>
  <si>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</si>
  <si>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</si>
  <si>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</si>
  <si>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</si>
  <si>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</si>
  <si>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</si>
  <si>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</si>
  <si>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</si>
  <si>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</si>
  <si>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</si>
  <si>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</si>
  <si>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</si>
  <si>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</si>
  <si>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</si>
  <si>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</si>
  <si>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</si>
  <si>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</si>
  <si>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</si>
  <si>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</si>
  <si>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</si>
  <si>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</si>
  <si>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</si>
  <si>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</si>
  <si>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</si>
  <si>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</si>
  <si>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</si>
  <si>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</si>
  <si>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</si>
  <si>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</si>
  <si>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</si>
  <si>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</si>
  <si>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</si>
  <si>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</si>
  <si>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</si>
  <si>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</si>
  <si>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</si>
  <si>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</si>
  <si>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</si>
  <si>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</si>
  <si>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</si>
  <si>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</si>
  <si>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</si>
  <si>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</si>
  <si>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</si>
  <si>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</si>
  <si>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</si>
  <si>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</si>
  <si>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</si>
  <si>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</si>
  <si>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</si>
  <si>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</si>
  <si>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</si>
  <si>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</si>
  <si>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</si>
  <si>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</si>
  <si>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</si>
  <si>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</si>
  <si>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</si>
  <si>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</si>
  <si>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</si>
  <si>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</si>
  <si>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</si>
  <si>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</si>
  <si>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</si>
  <si>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</si>
  <si>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</si>
  <si>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</si>
  <si>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</si>
  <si>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</si>
  <si>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</si>
  <si>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</si>
  <si>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</si>
  <si>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</si>
  <si>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</si>
  <si>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</si>
  <si>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</si>
  <si>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</si>
  <si>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</si>
  <si>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</si>
  <si>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</si>
  <si>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</si>
  <si>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</si>
  <si>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</si>
  <si>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</si>
  <si>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</si>
  <si>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</si>
  <si>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</si>
  <si>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</si>
  <si>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</si>
  <si>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</si>
  <si>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</si>
  <si>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</si>
  <si>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</si>
  <si>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</si>
  <si>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</si>
  <si>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</si>
  <si>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</si>
  <si>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</si>
  <si>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</si>
  <si>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</si>
  <si>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</si>
  <si>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</si>
  <si>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</si>
  <si>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</si>
  <si>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</si>
  <si>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</si>
  <si>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</si>
  <si>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</si>
  <si>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</si>
  <si>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</si>
  <si>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</si>
  <si>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</si>
  <si>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</si>
  <si>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</si>
  <si>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</si>
  <si>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</si>
  <si>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</si>
  <si>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</si>
  <si>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</si>
  <si>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</si>
  <si>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</si>
  <si>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</si>
  <si>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</si>
  <si>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</si>
  <si>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</si>
  <si>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</si>
  <si>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</si>
  <si>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</si>
  <si>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</si>
  <si>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</si>
  <si>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</si>
  <si>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</si>
  <si>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</si>
  <si>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</si>
  <si>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</si>
  <si>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</si>
  <si>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</si>
  <si>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</si>
  <si>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</si>
  <si>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</si>
  <si>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</si>
  <si>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</si>
  <si>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</si>
  <si>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</si>
  <si>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</si>
  <si>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</si>
  <si>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</si>
  <si>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</si>
  <si>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</si>
  <si>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</si>
  <si>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</si>
  <si>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</si>
  <si>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</si>
  <si>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</si>
  <si>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</si>
  <si>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</si>
  <si>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</si>
  <si>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</si>
  <si>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</si>
  <si>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</si>
  <si>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</si>
  <si>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</si>
  <si>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</si>
  <si>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</si>
  <si>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</si>
  <si>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</si>
  <si>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</si>
  <si>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</si>
  <si>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</si>
  <si>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</si>
  <si>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</si>
  <si>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</si>
  <si>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</si>
  <si>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</si>
  <si>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</si>
  <si>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</si>
  <si>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</si>
  <si>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</si>
  <si>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</si>
  <si>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</si>
  <si>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</si>
  <si>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</si>
  <si>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</si>
  <si>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</si>
  <si>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</si>
  <si>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</si>
  <si>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</si>
  <si>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</si>
  <si>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</si>
  <si>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</si>
  <si>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</si>
  <si>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</si>
  <si>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</si>
  <si>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</si>
  <si>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</si>
  <si>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</si>
  <si>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</si>
  <si>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</si>
  <si>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</si>
  <si>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</si>
  <si>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</si>
  <si>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</si>
  <si>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</si>
  <si>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</si>
  <si>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</si>
  <si>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</si>
  <si>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</si>
  <si>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</si>
  <si>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</si>
  <si>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</si>
  <si>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</si>
  <si>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</si>
  <si>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</si>
  <si>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</si>
  <si>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</si>
  <si>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</si>
  <si>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</si>
  <si>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</si>
  <si>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</si>
  <si>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</si>
  <si>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</si>
  <si>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</si>
  <si>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</si>
  <si>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</si>
  <si>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</si>
  <si>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</si>
  <si>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</si>
  <si>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</si>
  <si>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</si>
  <si>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</si>
  <si>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</si>
  <si>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</si>
  <si>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</si>
  <si>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</si>
  <si>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</si>
  <si>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</si>
  <si>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</si>
  <si>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</si>
  <si>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</si>
  <si>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</si>
  <si>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</si>
  <si>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</si>
  <si>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</si>
  <si>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</si>
  <si>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</si>
  <si>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</si>
  <si>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</si>
  <si>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</si>
  <si>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</si>
  <si>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</si>
  <si>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</si>
  <si>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</si>
  <si>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</si>
  <si>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</si>
  <si>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</si>
  <si>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</si>
  <si>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</si>
  <si>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</si>
  <si>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</si>
  <si>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</si>
  <si>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</si>
  <si>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</si>
  <si>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</si>
  <si>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</si>
  <si>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</si>
  <si>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</si>
  <si>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</si>
  <si>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</si>
  <si>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</si>
  <si>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</si>
  <si>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</si>
  <si>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</si>
  <si>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</si>
  <si>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</si>
  <si>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</si>
  <si>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</si>
  <si>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</si>
  <si>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</si>
  <si>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</si>
  <si>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</si>
  <si>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</si>
  <si>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</si>
  <si>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</si>
  <si>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</si>
  <si>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</si>
  <si>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</si>
  <si>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</si>
  <si>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</si>
  <si>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</si>
  <si>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</si>
  <si>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</si>
  <si>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</si>
  <si>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</si>
  <si>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</si>
  <si>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</si>
  <si>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</si>
  <si>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</si>
  <si>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</si>
  <si>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</si>
  <si>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</si>
  <si>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</si>
  <si>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</si>
  <si>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</si>
  <si>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</si>
  <si>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</si>
  <si>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</si>
  <si>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</si>
  <si>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</si>
  <si>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</si>
  <si>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</si>
  <si>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</si>
  <si>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</si>
  <si>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</si>
  <si>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</si>
  <si>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</si>
  <si>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</si>
  <si>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</si>
  <si>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</si>
  <si>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</si>
  <si>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</si>
  <si>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</si>
  <si>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</si>
  <si>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</si>
  <si>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</si>
  <si>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</si>
  <si>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</si>
  <si>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</si>
  <si>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</si>
  <si>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</si>
  <si>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</si>
  <si>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</si>
  <si>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</si>
  <si>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</si>
  <si>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</si>
  <si>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</si>
  <si>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</si>
  <si>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</si>
  <si>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</si>
  <si>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</si>
  <si>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</si>
  <si>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</si>
  <si>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</si>
  <si>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</si>
  <si>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</si>
  <si>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</si>
  <si>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</si>
  <si>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</si>
  <si>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</si>
  <si>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</si>
  <si>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</si>
  <si>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</si>
  <si>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</si>
  <si>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</si>
  <si>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</si>
  <si>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</si>
  <si>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</si>
  <si>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</si>
  <si>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</si>
  <si>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</si>
  <si>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</si>
  <si>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</si>
  <si>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</si>
  <si>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</si>
  <si>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</si>
  <si>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</si>
  <si>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</si>
  <si>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</si>
  <si>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</si>
  <si>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</si>
  <si>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</si>
  <si>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</si>
  <si>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</si>
  <si>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</si>
  <si>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</si>
  <si>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</si>
  <si>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</si>
  <si>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</si>
  <si>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</si>
  <si>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</si>
  <si>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</si>
  <si>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</si>
  <si>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</si>
  <si>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</si>
  <si>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</si>
  <si>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</si>
  <si>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</si>
  <si>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</si>
  <si>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</si>
  <si>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</si>
  <si>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</si>
  <si>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</si>
  <si>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</si>
  <si>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</si>
  <si>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</si>
  <si>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</si>
  <si>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</si>
  <si>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</si>
  <si>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</si>
  <si>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</si>
  <si>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</si>
  <si>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</si>
  <si>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</si>
  <si>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</si>
  <si>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</si>
  <si>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</si>
  <si>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</si>
  <si>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</si>
  <si>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</si>
  <si>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</si>
  <si>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</si>
  <si>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</si>
  <si>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</si>
  <si>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</si>
  <si>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</si>
  <si>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</si>
  <si>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</si>
  <si>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</si>
  <si>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</si>
  <si>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</si>
  <si>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</si>
  <si>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</si>
  <si>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</si>
  <si>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</si>
  <si>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</si>
  <si>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</si>
  <si>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</si>
  <si>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</si>
  <si>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</si>
  <si>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</si>
  <si>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</si>
  <si>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</si>
  <si>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</si>
  <si>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</si>
  <si>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</si>
  <si>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</si>
  <si>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</si>
  <si>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</si>
  <si>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</si>
  <si>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</si>
  <si>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</si>
  <si>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</si>
  <si>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</si>
  <si>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</si>
  <si>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</si>
  <si>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</si>
  <si>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</si>
  <si>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</si>
  <si>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</si>
  <si>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</si>
  <si>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</si>
  <si>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</si>
  <si>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</si>
  <si>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</si>
  <si>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</si>
  <si>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</si>
  <si>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</si>
  <si>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</si>
  <si>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</si>
  <si>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</si>
  <si>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</si>
  <si>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</si>
  <si>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</si>
  <si>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</si>
  <si>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</si>
  <si>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</si>
  <si>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</si>
  <si>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</si>
  <si>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</si>
  <si>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</si>
  <si>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</si>
  <si>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</si>
  <si>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</si>
  <si>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</si>
  <si>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</si>
  <si>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</si>
  <si>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</si>
  <si>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</si>
  <si>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</si>
  <si>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</si>
  <si>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</si>
  <si>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</si>
  <si>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</si>
  <si>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</si>
  <si>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</si>
  <si>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</si>
  <si>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</si>
  <si>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</si>
  <si>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</si>
  <si>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</si>
  <si>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</si>
  <si>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</si>
  <si>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</si>
  <si>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</si>
  <si>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</si>
  <si>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</si>
  <si>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</si>
  <si>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</si>
  <si>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</si>
  <si>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</si>
  <si>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</si>
  <si>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</si>
  <si>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</si>
  <si>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</si>
  <si>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</si>
  <si>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</si>
  <si>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</si>
  <si>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</si>
  <si>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</si>
  <si>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</si>
  <si>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</si>
  <si>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</si>
  <si>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</si>
  <si>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</si>
  <si>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</si>
  <si>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</si>
  <si>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</si>
  <si>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</si>
  <si>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</si>
  <si>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</si>
  <si>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</si>
  <si>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</si>
  <si>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</si>
  <si>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</si>
  <si>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</si>
  <si>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</si>
  <si>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</si>
  <si>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</si>
  <si>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</si>
  <si>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</si>
  <si>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</si>
  <si>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</si>
  <si>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</si>
  <si>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</si>
  <si>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</si>
  <si>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</si>
  <si>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</si>
  <si>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</si>
  <si>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</si>
  <si>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</si>
  <si>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</si>
  <si>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</si>
  <si>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</si>
  <si>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</si>
  <si>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</si>
  <si>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</si>
  <si>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</si>
  <si>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</si>
  <si>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</si>
  <si>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</si>
  <si>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</si>
  <si>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</si>
  <si>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</si>
  <si>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</si>
  <si>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</si>
  <si>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</si>
  <si>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</si>
  <si>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</si>
  <si>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</si>
  <si>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</si>
  <si>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</si>
  <si>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</si>
  <si>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</si>
  <si>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</si>
  <si>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</si>
  <si>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</si>
  <si>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</si>
  <si>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</si>
  <si>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</si>
  <si>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</si>
  <si>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</si>
  <si>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</si>
  <si>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</si>
  <si>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</si>
  <si>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</si>
  <si>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</si>
  <si>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</si>
  <si>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</si>
  <si>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</si>
  <si>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</si>
  <si>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</si>
  <si>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</si>
  <si>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</si>
  <si>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</si>
  <si>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</si>
  <si>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</si>
  <si>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</si>
  <si>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</si>
  <si>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</si>
  <si>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</si>
  <si>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</si>
  <si>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</si>
  <si>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</si>
  <si>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</si>
  <si>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</si>
  <si>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</si>
  <si>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</si>
  <si>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</si>
  <si>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</si>
  <si>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</si>
  <si>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</si>
  <si>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</si>
  <si>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</si>
  <si>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</si>
  <si>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</si>
  <si>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</si>
  <si>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</si>
  <si>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</si>
  <si>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</si>
  <si>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</si>
  <si>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</si>
  <si>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</si>
  <si>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</si>
  <si>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</si>
  <si>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</si>
  <si>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</si>
  <si>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</si>
  <si>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</si>
  <si>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</si>
  <si>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</si>
  <si>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</si>
  <si>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</si>
  <si>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</si>
  <si>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</si>
  <si>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</si>
  <si>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</si>
  <si>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</si>
  <si>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</si>
  <si>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</si>
  <si>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</si>
  <si>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</si>
  <si>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</si>
  <si>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</si>
  <si>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</si>
  <si>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</si>
  <si>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</si>
  <si>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</si>
  <si>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</si>
  <si>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</si>
  <si>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</si>
  <si>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</si>
  <si>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</si>
  <si>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</si>
  <si>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</si>
  <si>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</si>
  <si>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</si>
  <si>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</si>
  <si>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</si>
  <si>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</si>
  <si>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</si>
  <si>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</si>
  <si>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</si>
  <si>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</si>
  <si>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</si>
  <si>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</si>
  <si>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</si>
  <si>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</si>
  <si>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</si>
  <si>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</si>
  <si>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</si>
  <si>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</si>
  <si>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</si>
  <si>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</si>
  <si>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</si>
  <si>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</si>
  <si>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</si>
  <si>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</si>
  <si>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</si>
  <si>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</si>
  <si>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</si>
  <si>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</si>
  <si>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</si>
  <si>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</si>
  <si>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</si>
  <si>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</si>
  <si>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</si>
  <si>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</si>
  <si>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</si>
  <si>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</si>
  <si>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</si>
  <si>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</si>
  <si>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</si>
  <si>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</si>
  <si>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</si>
  <si>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</si>
  <si>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</si>
  <si>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</si>
  <si>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</si>
  <si>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</si>
  <si>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</si>
  <si>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</si>
  <si>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</si>
  <si>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</si>
  <si>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</si>
  <si>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</si>
  <si>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</si>
  <si>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</si>
  <si>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</si>
  <si>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</si>
  <si>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</si>
  <si>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</si>
  <si>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</si>
  <si>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</si>
  <si>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</si>
  <si>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</si>
  <si>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</si>
  <si>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</si>
  <si>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</si>
  <si>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</si>
  <si>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</si>
  <si>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</si>
  <si>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</si>
  <si>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</si>
  <si>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</si>
  <si>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</si>
  <si>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</si>
  <si>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</si>
  <si>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</si>
  <si>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</si>
  <si>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</si>
  <si>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</si>
  <si>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</si>
  <si>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</si>
  <si>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</si>
  <si>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</si>
  <si>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</si>
  <si>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</si>
  <si>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</si>
  <si>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</si>
  <si>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</si>
  <si>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</si>
  <si>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</si>
  <si>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</si>
  <si>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</si>
  <si>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</si>
  <si>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</si>
  <si>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</si>
  <si>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</si>
  <si>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</si>
  <si>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</si>
  <si>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</si>
  <si>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</si>
  <si>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</si>
  <si>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</si>
  <si>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</si>
  <si>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</si>
  <si>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</si>
  <si>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</si>
  <si>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</si>
  <si>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</si>
  <si>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</si>
  <si>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</si>
  <si>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</si>
  <si>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</si>
  <si>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</si>
  <si>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</si>
  <si>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</si>
  <si>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</si>
  <si>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</si>
  <si>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</si>
  <si>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</si>
  <si>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</si>
  <si>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</si>
  <si>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</si>
  <si>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</si>
  <si>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</si>
  <si>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</si>
  <si>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</si>
  <si>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</si>
  <si>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</si>
  <si>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</si>
  <si>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</si>
  <si>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</si>
  <si>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</si>
  <si>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</si>
  <si>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</si>
  <si>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</si>
  <si>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</si>
  <si>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</si>
  <si>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</si>
  <si>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</si>
  <si>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</si>
  <si>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</si>
  <si>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</si>
  <si>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</si>
  <si>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</si>
  <si>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</si>
  <si>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</si>
  <si>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</si>
  <si>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</si>
  <si>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</si>
  <si>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</si>
  <si>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</si>
  <si>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</si>
  <si>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</si>
  <si>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</si>
  <si>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</si>
  <si>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</si>
  <si>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</si>
  <si>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</si>
  <si>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</si>
  <si>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</si>
  <si>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</si>
  <si>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</si>
  <si>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</si>
  <si>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</si>
  <si>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</si>
  <si>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</si>
  <si>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</si>
  <si>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</si>
  <si>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</si>
  <si>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</si>
  <si>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</si>
  <si>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</si>
  <si>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</si>
  <si>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</si>
  <si>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</si>
  <si>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</si>
  <si>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</si>
  <si>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</si>
  <si>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</si>
  <si>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</si>
  <si>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</si>
  <si>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</si>
  <si>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</si>
  <si>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</si>
  <si>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</si>
  <si>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</si>
  <si>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</si>
  <si>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</si>
  <si>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</si>
  <si>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</si>
  <si>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</si>
  <si>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</si>
  <si>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</si>
  <si>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</si>
  <si>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</si>
  <si>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</si>
  <si>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</si>
  <si>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</si>
  <si>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</si>
  <si>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</si>
  <si>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</si>
  <si>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</si>
  <si>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</si>
  <si>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</si>
  <si>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</si>
  <si>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</si>
  <si>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</si>
  <si>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</si>
  <si>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</si>
  <si>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</si>
  <si>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</si>
  <si>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</si>
  <si>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</si>
  <si>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</si>
  <si>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</si>
  <si>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</si>
  <si>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</si>
  <si>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</si>
  <si>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</si>
  <si>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</si>
  <si>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</si>
  <si>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</si>
  <si>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</si>
  <si>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</si>
  <si>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</si>
  <si>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</si>
  <si>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</si>
  <si>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</si>
  <si>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</si>
  <si>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</si>
  <si>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</si>
  <si>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</si>
  <si>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</si>
  <si>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</si>
  <si>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</si>
  <si>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</si>
  <si>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</si>
  <si>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</si>
  <si>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</si>
  <si>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</si>
  <si>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</si>
  <si>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</si>
  <si>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</si>
  <si>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</si>
  <si>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</si>
  <si>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</si>
  <si>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</si>
  <si>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</si>
  <si>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</si>
  <si>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</si>
  <si>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</si>
  <si>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</si>
  <si>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</si>
  <si>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</si>
  <si>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</si>
  <si>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</si>
  <si>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</si>
  <si>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</si>
  <si>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</si>
  <si>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</si>
  <si>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</si>
  <si>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</si>
  <si>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</si>
  <si>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</si>
  <si>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</si>
  <si>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</si>
  <si>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</si>
  <si>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</si>
  <si>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</si>
  <si>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</si>
  <si>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</si>
  <si>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</si>
  <si>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</si>
  <si>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</si>
  <si>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</si>
  <si>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</si>
  <si>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</si>
  <si>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</si>
  <si>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</si>
  <si>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</si>
  <si>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</si>
  <si>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</si>
  <si>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</si>
  <si>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</si>
  <si>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</si>
  <si>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</si>
  <si>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</si>
  <si>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</si>
  <si>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</si>
  <si>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</si>
  <si>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</si>
  <si>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</si>
  <si>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</si>
  <si>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</si>
  <si>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</si>
  <si>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</si>
  <si>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</si>
  <si>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</si>
  <si>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</si>
  <si>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</si>
  <si>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</si>
  <si>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</si>
  <si>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</si>
  <si>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</si>
  <si>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</si>
  <si>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</si>
  <si>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</si>
  <si>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</si>
  <si>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</si>
  <si>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</si>
  <si>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</si>
  <si>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</si>
  <si>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</si>
  <si>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</si>
  <si>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</si>
  <si>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</si>
  <si>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</si>
  <si>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</si>
  <si>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</si>
  <si>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</si>
  <si>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</si>
  <si>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</si>
  <si>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</si>
  <si>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</si>
  <si>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</si>
  <si>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</si>
  <si>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</si>
  <si>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</si>
  <si>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</si>
  <si>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</si>
  <si>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</si>
  <si>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</si>
  <si>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</si>
  <si>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</si>
  <si>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</si>
  <si>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</si>
  <si>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</si>
  <si>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</si>
  <si>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</si>
  <si>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</si>
  <si>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</si>
  <si>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</si>
  <si>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</si>
  <si>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</si>
  <si>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</si>
  <si>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</si>
  <si>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</si>
  <si>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</si>
  <si>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</si>
  <si>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</si>
  <si>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</si>
  <si>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</si>
  <si>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</si>
  <si>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</si>
  <si>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</si>
  <si>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</si>
  <si>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</si>
  <si>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</si>
  <si>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</si>
  <si>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</si>
  <si>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</si>
  <si>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</si>
  <si>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</si>
  <si>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</si>
  <si>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</si>
  <si>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</si>
  <si>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</si>
  <si>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</si>
  <si>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</si>
  <si>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</si>
  <si>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</si>
  <si>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</si>
  <si>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</si>
  <si>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</si>
  <si>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</si>
  <si>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</si>
  <si>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</si>
  <si>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</si>
  <si>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</si>
  <si>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</si>
  <si>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</si>
  <si>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</si>
  <si>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</si>
  <si>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</si>
  <si>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</si>
  <si>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</si>
  <si>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</si>
  <si>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</si>
  <si>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</si>
  <si>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</si>
  <si>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</si>
  <si>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</si>
  <si>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</si>
  <si>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</si>
  <si>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</si>
  <si>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</si>
  <si>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</si>
  <si>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</si>
  <si>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</si>
  <si>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</si>
  <si>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</si>
  <si>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</si>
  <si>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</si>
  <si>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</si>
  <si>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</si>
  <si>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</si>
  <si>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</si>
  <si>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</si>
  <si>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</si>
  <si>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</si>
  <si>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</si>
  <si>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</si>
  <si>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</si>
  <si>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</si>
  <si>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</si>
  <si>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</si>
  <si>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</si>
  <si>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</si>
  <si>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</si>
  <si>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</si>
  <si>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</si>
  <si>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</si>
  <si>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</si>
  <si>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</si>
  <si>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</si>
  <si>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</si>
  <si>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</si>
  <si>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</si>
  <si>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</si>
  <si>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</si>
  <si>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</si>
  <si>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</si>
  <si>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</si>
  <si>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</si>
  <si>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</si>
  <si>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</si>
  <si>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</si>
  <si>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</si>
  <si>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</si>
  <si>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</si>
  <si>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</si>
  <si>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</si>
  <si>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</si>
  <si>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</si>
  <si>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</si>
  <si>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</si>
  <si>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</si>
  <si>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</si>
  <si>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</si>
  <si>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</si>
  <si>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</si>
  <si>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</si>
  <si>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</si>
  <si>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</si>
  <si>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</si>
  <si>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</si>
  <si>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</si>
  <si>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</si>
  <si>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</si>
  <si>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</si>
  <si>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</si>
  <si>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</si>
  <si>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</si>
  <si>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</si>
  <si>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</si>
  <si>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</si>
  <si>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</si>
  <si>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</si>
  <si>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</si>
  <si>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</si>
  <si>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</si>
  <si>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</si>
  <si>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</si>
  <si>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</si>
  <si>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</si>
  <si>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</si>
  <si>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</si>
  <si>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</si>
  <si>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</si>
  <si>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</si>
  <si>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</si>
  <si>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</si>
  <si>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</si>
  <si>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</si>
  <si>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</si>
  <si>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</si>
  <si>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</si>
  <si>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</si>
  <si>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</si>
  <si>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</si>
  <si>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</si>
  <si>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</si>
  <si>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</si>
  <si>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</si>
  <si>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</si>
  <si>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</si>
  <si>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</si>
  <si>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</si>
  <si>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</si>
  <si>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</si>
  <si>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</si>
  <si>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</si>
  <si>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</si>
  <si>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</si>
  <si>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</si>
  <si>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</si>
  <si>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</si>
  <si>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</si>
  <si>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</si>
  <si>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</si>
  <si>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</si>
  <si>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</si>
  <si>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</si>
  <si>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</si>
  <si>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</si>
  <si>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</si>
  <si>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</si>
  <si>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</si>
  <si>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</si>
  <si>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</si>
  <si>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</si>
  <si>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</si>
  <si>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</si>
  <si>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</si>
  <si>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</si>
  <si>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</si>
  <si>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</si>
  <si>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</si>
  <si>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</si>
  <si>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</si>
  <si>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</si>
  <si>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</si>
  <si>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</si>
  <si>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</si>
  <si>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</si>
  <si>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</si>
  <si>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</si>
  <si>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</si>
  <si>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</si>
  <si>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</si>
  <si>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</si>
  <si>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</si>
  <si>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</si>
  <si>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</si>
  <si>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</si>
  <si>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</si>
  <si>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</si>
  <si>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</si>
  <si>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</si>
  <si>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</si>
  <si>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</si>
  <si>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</si>
  <si>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</si>
  <si>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</si>
  <si>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</si>
  <si>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</si>
  <si>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</si>
  <si>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</si>
  <si>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</si>
  <si>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</si>
  <si>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</si>
  <si>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</si>
  <si>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</si>
  <si>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</si>
  <si>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</si>
  <si>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</si>
  <si>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</si>
  <si>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</si>
  <si>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</si>
  <si>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</si>
  <si>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</si>
  <si>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</si>
  <si>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</si>
  <si>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</si>
  <si>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</si>
  <si>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</si>
  <si>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</si>
  <si>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</si>
  <si>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</si>
  <si>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</si>
  <si>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</si>
  <si>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</si>
  <si>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</si>
  <si>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</si>
  <si>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</si>
  <si>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</si>
  <si>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</si>
  <si>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</si>
  <si>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</si>
  <si>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</si>
  <si>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</si>
  <si>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</si>
  <si>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</si>
  <si>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</si>
  <si>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</si>
  <si>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</si>
  <si>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</si>
  <si>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</si>
  <si>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</si>
  <si>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</si>
  <si>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</si>
  <si>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</si>
  <si>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</si>
  <si>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</si>
  <si>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</si>
  <si>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</si>
  <si>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</si>
  <si>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</si>
  <si>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</si>
  <si>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</si>
  <si>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</si>
  <si>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</si>
  <si>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</si>
  <si>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</si>
  <si>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</si>
  <si>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</si>
  <si>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</si>
  <si>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</si>
  <si>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</si>
  <si>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</si>
  <si>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</si>
  <si>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</si>
  <si>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</si>
  <si>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</si>
  <si>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</si>
  <si>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</si>
  <si>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</si>
  <si>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</si>
  <si>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</si>
  <si>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</si>
  <si>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</si>
  <si>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</si>
  <si>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</si>
  <si>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</si>
  <si>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</si>
  <si>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</si>
  <si>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</si>
  <si>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</si>
  <si>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</si>
  <si>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</si>
  <si>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</si>
  <si>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</si>
  <si>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</si>
  <si>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</si>
  <si>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</si>
  <si>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</si>
  <si>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</si>
  <si>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</si>
  <si>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</si>
  <si>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</si>
  <si>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</si>
  <si>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</si>
  <si>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</si>
  <si>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</si>
  <si>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</si>
  <si>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</si>
  <si>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</si>
  <si>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</si>
  <si>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</si>
  <si>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</si>
  <si>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</si>
  <si>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</si>
  <si>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</si>
  <si>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</si>
  <si>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</si>
  <si>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</si>
  <si>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</si>
  <si>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</si>
  <si>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</si>
  <si>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</si>
  <si>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</si>
  <si>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</si>
  <si>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</si>
  <si>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</si>
  <si>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</si>
  <si>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</si>
  <si>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</si>
  <si>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</si>
  <si>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</si>
  <si>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</si>
  <si>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</si>
  <si>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</si>
  <si>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</si>
  <si>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</si>
  <si>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</si>
  <si>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</si>
  <si>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</si>
  <si>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</si>
  <si>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</si>
  <si>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</si>
  <si>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</si>
  <si>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</si>
  <si>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</si>
  <si>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</si>
  <si>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</si>
  <si>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</si>
  <si>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</si>
  <si>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</si>
  <si>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</si>
  <si>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</si>
  <si>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</si>
  <si>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</si>
  <si>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</si>
  <si>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</si>
  <si>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</si>
  <si>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</si>
  <si>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</si>
  <si>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</si>
  <si>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</si>
  <si>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</si>
  <si>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</si>
  <si>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</si>
  <si>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</si>
  <si>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</si>
  <si>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</si>
  <si>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</si>
  <si>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</si>
  <si>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</si>
  <si>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</si>
  <si>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</si>
  <si>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</si>
  <si>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</si>
  <si>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</si>
  <si>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</si>
  <si>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</si>
  <si>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</si>
  <si>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</si>
  <si>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</si>
  <si>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</si>
  <si>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</si>
  <si>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</si>
  <si>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</si>
  <si>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</si>
  <si>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</si>
  <si>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</si>
  <si>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</si>
  <si>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</si>
  <si>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</si>
  <si>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</si>
  <si>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</si>
  <si>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</si>
  <si>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</si>
  <si>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</si>
  <si>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</si>
  <si>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</si>
  <si>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</si>
  <si>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</si>
  <si>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</si>
  <si>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</si>
  <si>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</si>
  <si>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</si>
  <si>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</si>
  <si>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</si>
  <si>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</si>
  <si>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</si>
  <si>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</si>
  <si>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</si>
  <si>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</si>
  <si>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</si>
  <si>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</si>
  <si>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</si>
  <si>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</si>
  <si>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</si>
  <si>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</si>
  <si>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</si>
  <si>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</si>
  <si>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</si>
  <si>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</si>
  <si>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</si>
  <si>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</si>
  <si>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</si>
  <si>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</si>
  <si>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</si>
  <si>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</si>
  <si>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</si>
  <si>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</si>
  <si>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</si>
  <si>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</si>
  <si>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</si>
  <si>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</si>
  <si>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</si>
  <si>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</si>
  <si>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</si>
  <si>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</si>
  <si>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</si>
  <si>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</si>
  <si>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</si>
  <si>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</si>
  <si>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</si>
  <si>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</si>
  <si>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</si>
  <si>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</si>
  <si>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</si>
  <si>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</si>
  <si>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</si>
  <si>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</si>
  <si>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</si>
  <si>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</si>
  <si>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</si>
  <si>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</si>
  <si>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</si>
  <si>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</si>
  <si>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</si>
  <si>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</si>
  <si>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</si>
  <si>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</si>
  <si>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</si>
  <si>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</si>
  <si>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</si>
  <si>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</si>
  <si>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</si>
  <si>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</si>
  <si>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</si>
  <si>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</si>
  <si>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</si>
  <si>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</si>
  <si>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</si>
  <si>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</si>
  <si>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</si>
  <si>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</si>
  <si>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</si>
  <si>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</si>
  <si>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</si>
  <si>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</si>
  <si>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</si>
  <si>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</si>
  <si>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</si>
  <si>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</si>
  <si>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</si>
  <si>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</si>
  <si>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</si>
  <si>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</si>
  <si>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</si>
  <si>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</si>
  <si>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</si>
  <si>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</si>
  <si>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</si>
  <si>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</si>
  <si>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</si>
  <si>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</si>
  <si>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</si>
  <si>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</si>
  <si>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</si>
  <si>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</si>
  <si>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</si>
  <si>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</si>
  <si>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</si>
  <si>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</si>
  <si>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</si>
  <si>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</si>
  <si>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</si>
  <si>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</si>
  <si>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</si>
  <si>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</si>
  <si>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</si>
  <si>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</si>
  <si>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</si>
  <si>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</si>
  <si>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</si>
  <si>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</si>
  <si>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</si>
  <si>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</si>
  <si>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</si>
  <si>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</si>
  <si>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</si>
  <si>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</si>
  <si>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</si>
  <si>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</si>
  <si>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</si>
  <si>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</si>
  <si>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</si>
  <si>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</si>
  <si>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</si>
  <si>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</si>
  <si>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</si>
  <si>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</si>
  <si>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</si>
  <si>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</si>
  <si>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</si>
  <si>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</si>
  <si>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</si>
  <si>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</si>
  <si>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</si>
  <si>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</si>
  <si>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</si>
  <si>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</si>
  <si>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</si>
  <si>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</si>
  <si>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</si>
  <si>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</si>
  <si>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</si>
  <si>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</si>
  <si>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</si>
  <si>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</si>
  <si>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</si>
  <si>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</si>
  <si>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</si>
  <si>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</si>
  <si>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</si>
  <si>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</si>
  <si>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</si>
  <si>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</si>
  <si>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</si>
  <si>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</si>
  <si>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</si>
  <si>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</si>
  <si>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</si>
  <si>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</si>
  <si>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</si>
  <si>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</si>
  <si>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</si>
  <si>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</si>
  <si>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</si>
  <si>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</si>
  <si>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</si>
  <si>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</si>
  <si>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</si>
  <si>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</si>
  <si>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</si>
  <si>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</si>
  <si>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</si>
  <si>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</si>
  <si>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</si>
  <si>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</si>
  <si>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</si>
  <si>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</si>
  <si>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</si>
  <si>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</si>
  <si>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</si>
  <si>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</si>
  <si>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</si>
  <si>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</si>
  <si>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</si>
  <si>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</si>
  <si>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</si>
  <si>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</si>
  <si>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</si>
  <si>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</si>
  <si>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</si>
  <si>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</si>
  <si>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</si>
  <si>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</si>
  <si>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</si>
  <si>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</si>
  <si>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</si>
  <si>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</si>
  <si>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</si>
  <si>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</si>
  <si>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</si>
  <si>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</si>
  <si>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</si>
  <si>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</si>
  <si>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</si>
  <si>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</si>
  <si>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</si>
  <si>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</si>
  <si>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</si>
  <si>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</si>
  <si>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</si>
  <si>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</si>
  <si>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</si>
  <si>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</si>
  <si>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</si>
  <si>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</si>
  <si>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</si>
  <si>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</si>
  <si>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</si>
  <si>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</si>
  <si>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</si>
  <si>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</si>
  <si>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</si>
  <si>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</si>
  <si>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</si>
  <si>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</si>
  <si>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</si>
  <si>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</si>
  <si>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</si>
  <si>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</si>
  <si>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</si>
  <si>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</si>
  <si>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</si>
  <si>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</si>
  <si>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</si>
  <si>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</si>
  <si>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</si>
  <si>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</si>
  <si>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</si>
  <si>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</si>
  <si>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</si>
  <si>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</si>
  <si>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</si>
  <si>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</si>
  <si>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</si>
  <si>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</si>
  <si>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</si>
  <si>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</si>
  <si>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</si>
  <si>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</si>
  <si>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</si>
  <si>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</si>
  <si>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</si>
  <si>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</si>
  <si>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</si>
  <si>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</si>
  <si>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</si>
  <si>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</si>
  <si>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</si>
  <si>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</si>
  <si>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</si>
  <si>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</si>
  <si>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</si>
  <si>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</si>
  <si>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</si>
  <si>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</si>
  <si>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</si>
  <si>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</si>
  <si>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</si>
  <si>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</si>
  <si>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</si>
  <si>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</si>
  <si>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</si>
  <si>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</si>
  <si>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</si>
  <si>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</si>
  <si>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</si>
  <si>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</si>
  <si>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</si>
  <si>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</si>
  <si>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</si>
  <si>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</si>
  <si>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</si>
  <si>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</si>
  <si>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</si>
  <si>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</si>
  <si>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</si>
  <si>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</si>
  <si>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</si>
  <si>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</si>
  <si>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</si>
  <si>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</si>
  <si>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</si>
  <si>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</si>
  <si>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</si>
  <si>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</si>
  <si>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</si>
  <si>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</si>
  <si>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</si>
  <si>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</si>
  <si>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</si>
  <si>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</si>
  <si>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</si>
  <si>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</si>
  <si>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</si>
  <si>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</si>
  <si>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</si>
  <si>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</si>
  <si>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</si>
  <si>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</si>
  <si>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</si>
  <si>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</si>
  <si>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</si>
  <si>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</si>
  <si>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</si>
  <si>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</si>
  <si>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</si>
  <si>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</si>
  <si>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</si>
  <si>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</si>
  <si>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</si>
  <si>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</si>
  <si>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</si>
  <si>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</si>
  <si>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</si>
  <si>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</si>
  <si>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</si>
  <si>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</si>
  <si>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</si>
  <si>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</si>
  <si>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</si>
  <si>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</si>
  <si>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</si>
  <si>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</si>
  <si>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</si>
  <si>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</si>
  <si>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</si>
  <si>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</si>
  <si>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</si>
  <si>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</si>
  <si>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</si>
  <si>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</si>
  <si>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</si>
  <si>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</si>
  <si>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</si>
  <si>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</si>
  <si>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</si>
  <si>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</si>
  <si>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</si>
  <si>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</si>
  <si>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</si>
  <si>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</si>
  <si>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</si>
  <si>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</si>
  <si>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</si>
  <si>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</si>
  <si>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</si>
  <si>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</si>
  <si>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</si>
  <si>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</si>
  <si>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</si>
  <si>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</si>
  <si>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</si>
  <si>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</si>
  <si>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</si>
  <si>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</si>
  <si>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</si>
  <si>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</si>
  <si>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</si>
  <si>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</si>
  <si>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</si>
  <si>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</si>
  <si>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</si>
  <si>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</si>
  <si>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</si>
  <si>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</si>
  <si>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</si>
  <si>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</si>
  <si>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</si>
  <si>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</si>
  <si>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</si>
  <si>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</si>
  <si>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</si>
  <si>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</si>
  <si>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</si>
  <si>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</si>
  <si>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</si>
  <si>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</si>
  <si>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</si>
  <si>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</si>
  <si>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</si>
  <si>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</si>
  <si>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</si>
  <si>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</si>
  <si>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</si>
  <si>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</si>
  <si>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</si>
  <si>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</si>
  <si>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</si>
  <si>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</si>
  <si>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</si>
  <si>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</si>
  <si>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</si>
  <si>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</si>
  <si>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</si>
  <si>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</si>
  <si>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</si>
  <si>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</si>
  <si>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</si>
  <si>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</si>
  <si>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</si>
  <si>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</si>
  <si>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</si>
  <si>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</si>
  <si>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</si>
  <si>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</si>
  <si>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</si>
  <si>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</si>
  <si>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</si>
  <si>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</si>
  <si>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</si>
  <si>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</si>
  <si>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</si>
  <si>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</si>
  <si>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</si>
  <si>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</si>
  <si>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</si>
  <si>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</si>
  <si>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</si>
  <si>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</si>
  <si>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</si>
  <si>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</si>
  <si>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</si>
  <si>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</si>
  <si>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</si>
  <si>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</si>
  <si>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</si>
  <si>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</si>
  <si>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</si>
  <si>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</si>
  <si>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</si>
  <si>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</si>
  <si>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</si>
  <si>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</si>
  <si>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</si>
  <si>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</si>
  <si>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</si>
  <si>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</si>
  <si>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</si>
  <si>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</si>
  <si>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</si>
  <si>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</si>
  <si>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</si>
  <si>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</si>
  <si>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</si>
  <si>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</si>
  <si>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</si>
  <si>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</si>
  <si>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</si>
  <si>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</si>
  <si>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</si>
  <si>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</si>
  <si>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</si>
  <si>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</si>
  <si>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</si>
  <si>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</si>
  <si>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</si>
  <si>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</si>
  <si>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</si>
  <si>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</si>
  <si>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</si>
  <si>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</si>
  <si>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</si>
  <si>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</si>
  <si>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</si>
  <si>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</si>
  <si>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</si>
  <si>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</si>
  <si>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</si>
  <si>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</si>
  <si>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</si>
  <si>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</si>
  <si>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</si>
  <si>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</si>
  <si>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</si>
  <si>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</si>
  <si>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</si>
  <si>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</si>
  <si>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</si>
  <si>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</si>
  <si>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</si>
  <si>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</si>
  <si>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</si>
  <si>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</si>
  <si>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</si>
  <si>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</si>
  <si>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</si>
  <si>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</si>
  <si>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</si>
  <si>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</si>
  <si>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</si>
  <si>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</si>
  <si>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</si>
  <si>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</si>
  <si>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</si>
  <si>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</si>
  <si>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</si>
  <si>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</si>
  <si>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</si>
  <si>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</si>
  <si>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</si>
  <si>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</si>
  <si>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</si>
  <si>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</si>
  <si>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</si>
  <si>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</si>
  <si>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</si>
  <si>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</si>
  <si>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</si>
  <si>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</si>
  <si>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</si>
  <si>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</si>
  <si>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</si>
  <si>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</si>
  <si>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</si>
  <si>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</si>
  <si>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</si>
  <si>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</si>
  <si>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</si>
  <si>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</si>
  <si>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</si>
  <si>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</si>
  <si>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</si>
  <si>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</si>
  <si>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</si>
  <si>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</si>
  <si>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</si>
  <si>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</si>
  <si>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</si>
  <si>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</si>
  <si>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</si>
  <si>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</si>
  <si>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</si>
  <si>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</si>
  <si>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</si>
  <si>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</si>
  <si>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</si>
  <si>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</si>
  <si>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</si>
  <si>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</si>
  <si>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</si>
  <si>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</si>
  <si>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</si>
  <si>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</si>
  <si>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</si>
  <si>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</si>
  <si>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</si>
  <si>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</si>
  <si>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</si>
  <si>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</si>
  <si>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</si>
  <si>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</si>
  <si>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</si>
  <si>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</si>
  <si>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</si>
  <si>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</si>
  <si>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</si>
  <si>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</si>
  <si>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</si>
  <si>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</si>
  <si>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</si>
  <si>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</si>
  <si>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</si>
  <si>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</si>
  <si>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</si>
  <si>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</si>
  <si>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</si>
  <si>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</si>
  <si>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</si>
  <si>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</si>
  <si>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</si>
  <si>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</si>
  <si>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</si>
  <si>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</si>
  <si>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</si>
  <si>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</si>
  <si>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</si>
  <si>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</si>
  <si>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</si>
  <si>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</si>
  <si>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</si>
  <si>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</si>
  <si>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</si>
  <si>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</si>
  <si>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</si>
  <si>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</si>
  <si>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</si>
  <si>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</si>
  <si>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</si>
  <si>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</si>
  <si>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</si>
  <si>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</si>
  <si>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</si>
  <si>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</si>
  <si>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</si>
  <si>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</si>
  <si>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</si>
  <si>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</si>
  <si>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</si>
  <si>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</si>
  <si>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</si>
  <si>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</si>
  <si>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</si>
  <si>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</si>
  <si>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</si>
  <si>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</si>
  <si>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</si>
  <si>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</si>
  <si>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</si>
  <si>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</si>
  <si>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</si>
  <si>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</si>
  <si>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</si>
  <si>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</si>
  <si>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</si>
  <si>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</si>
  <si>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</si>
  <si>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</si>
  <si>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</si>
  <si>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</si>
  <si>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</si>
  <si>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</si>
  <si>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</si>
  <si>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</si>
  <si>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</si>
  <si>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</si>
  <si>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</si>
  <si>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</si>
  <si>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</si>
  <si>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</si>
  <si>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</si>
  <si>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</si>
  <si>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</si>
  <si>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</si>
  <si>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</si>
  <si>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</si>
  <si>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</si>
  <si>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</si>
  <si>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</si>
  <si>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</si>
  <si>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</si>
  <si>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</si>
  <si>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</si>
  <si>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</si>
  <si>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</si>
  <si>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</si>
  <si>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</si>
  <si>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</si>
  <si>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</si>
  <si>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</si>
  <si>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</si>
  <si>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</si>
  <si>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</si>
  <si>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</si>
  <si>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</si>
  <si>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</si>
  <si>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</si>
  <si>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</si>
  <si>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</si>
  <si>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</si>
  <si>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</si>
  <si>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</si>
  <si>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</si>
  <si>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</si>
  <si>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</si>
  <si>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</si>
  <si>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</si>
  <si>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</si>
  <si>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</si>
  <si>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</si>
  <si>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</si>
  <si>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</si>
  <si>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</si>
  <si>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</si>
  <si>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</si>
  <si>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</si>
  <si>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</si>
  <si>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</si>
  <si>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</si>
  <si>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</si>
  <si>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</si>
  <si>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</si>
  <si>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</si>
  <si>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</si>
  <si>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</si>
  <si>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</si>
  <si>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</si>
  <si>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</si>
  <si>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</si>
  <si>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</si>
  <si>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</si>
  <si>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</si>
  <si>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</si>
  <si>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</si>
  <si>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</si>
  <si>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</si>
  <si>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</si>
  <si>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</si>
  <si>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</si>
  <si>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</si>
  <si>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</si>
  <si>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</si>
  <si>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</si>
  <si>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</si>
  <si>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</si>
  <si>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</si>
  <si>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</si>
  <si>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</si>
  <si>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</si>
  <si>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</si>
  <si>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</si>
  <si>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</si>
  <si>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</si>
  <si>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</si>
  <si>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</si>
  <si>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</si>
  <si>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</si>
  <si>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</si>
  <si>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</si>
  <si>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</si>
  <si>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</si>
  <si>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</si>
  <si>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</si>
  <si>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</si>
  <si>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</si>
  <si>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</si>
  <si>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</si>
  <si>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</si>
  <si>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</si>
  <si>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</si>
  <si>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</si>
  <si>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</si>
  <si>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</si>
  <si>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</si>
  <si>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</si>
  <si>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</si>
  <si>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</si>
  <si>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</si>
  <si>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</si>
  <si>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</si>
  <si>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</si>
  <si>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</si>
  <si>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</si>
  <si>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</si>
  <si>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</si>
  <si>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</si>
  <si>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</si>
  <si>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</si>
  <si>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</si>
  <si>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</si>
  <si>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</si>
  <si>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</si>
  <si>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</si>
  <si>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</si>
  <si>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</si>
  <si>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</si>
  <si>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</si>
  <si>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</si>
  <si>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</si>
  <si>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</si>
  <si>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</si>
  <si>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</si>
  <si>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</si>
  <si>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</si>
  <si>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</si>
  <si>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</si>
  <si>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</si>
  <si>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</si>
  <si>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</si>
  <si>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</si>
  <si>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</si>
  <si>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</si>
  <si>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</si>
  <si>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</si>
  <si>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</si>
  <si>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</si>
  <si>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</si>
  <si>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</si>
  <si>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</si>
  <si>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</si>
  <si>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</si>
  <si>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</si>
  <si>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</si>
  <si>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</si>
  <si>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</si>
  <si>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</si>
  <si>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</si>
  <si>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</si>
  <si>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</si>
  <si>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</si>
  <si>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</si>
  <si>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</si>
  <si>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</si>
  <si>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</si>
  <si>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</si>
  <si>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</si>
  <si>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</si>
  <si>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</si>
  <si>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</si>
  <si>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</si>
  <si>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</si>
  <si>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</si>
  <si>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</si>
  <si>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</si>
  <si>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</si>
  <si>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</si>
  <si>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</si>
  <si>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</si>
  <si>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</si>
  <si>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</si>
  <si>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</si>
  <si>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</si>
  <si>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</si>
  <si>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</si>
  <si>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</si>
  <si>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</si>
  <si>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</si>
  <si>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</si>
  <si>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</si>
  <si>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</si>
  <si>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</si>
  <si>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</si>
  <si>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</si>
  <si>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</si>
  <si>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</si>
  <si>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</si>
  <si>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</si>
  <si>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</si>
  <si>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</si>
  <si>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</si>
  <si>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</si>
  <si>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</si>
  <si>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</si>
  <si>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</si>
  <si>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</si>
  <si>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</si>
  <si>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</si>
  <si>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</si>
  <si>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</si>
  <si>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</si>
  <si>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</si>
  <si>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</si>
  <si>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</si>
  <si>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</si>
  <si>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</si>
  <si>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</si>
  <si>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</si>
  <si>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</si>
  <si>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</si>
  <si>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</si>
  <si>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</si>
  <si>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</si>
  <si>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</si>
  <si>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</si>
  <si>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</si>
  <si>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</si>
  <si>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</si>
  <si>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</si>
  <si>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</si>
  <si>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</si>
  <si>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</si>
  <si>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</si>
  <si>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</si>
  <si>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</si>
  <si>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</si>
  <si>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</si>
  <si>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</si>
  <si>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</si>
  <si>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</si>
  <si>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</si>
  <si>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</si>
  <si>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</si>
  <si>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</si>
  <si>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</si>
  <si>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</si>
  <si>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</si>
  <si>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</si>
  <si>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</si>
  <si>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</si>
  <si>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</si>
  <si>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</si>
  <si>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</si>
  <si>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</si>
  <si>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</si>
  <si>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</si>
  <si>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</si>
  <si>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</si>
  <si>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</si>
  <si>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</si>
  <si>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</si>
  <si>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</si>
  <si>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</si>
  <si>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</si>
  <si>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</si>
  <si>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</si>
  <si>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</si>
  <si>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</si>
  <si>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</si>
  <si>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</si>
  <si>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</si>
  <si>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</si>
  <si>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</si>
  <si>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</si>
  <si>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</si>
  <si>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</si>
  <si>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</si>
  <si>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</si>
  <si>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</si>
  <si>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</si>
  <si>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</si>
  <si>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</si>
  <si>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</si>
  <si>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</si>
  <si>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</si>
  <si>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</si>
  <si>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</si>
  <si>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</si>
  <si>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</si>
  <si>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</si>
  <si>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</si>
  <si>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</si>
  <si>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</si>
  <si>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</si>
  <si>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</si>
  <si>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</si>
  <si>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</si>
  <si>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</si>
  <si>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</si>
  <si>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</si>
  <si>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</si>
  <si>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</si>
  <si>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</si>
  <si>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</si>
  <si>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</si>
  <si>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</si>
  <si>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</si>
  <si>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</si>
  <si>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</si>
  <si>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</si>
  <si>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</si>
  <si>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</si>
  <si>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</si>
  <si>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</si>
  <si>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</si>
  <si>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</si>
  <si>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</si>
  <si>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</si>
  <si>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</si>
  <si>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</si>
  <si>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</si>
  <si>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</si>
  <si>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</si>
  <si>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</si>
  <si>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</si>
  <si>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</si>
  <si>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</si>
  <si>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</si>
  <si>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</si>
  <si>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</si>
  <si>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</si>
  <si>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</si>
  <si>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</si>
  <si>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</si>
  <si>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</si>
  <si>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</si>
  <si>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</si>
  <si>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</si>
  <si>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</si>
  <si>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</si>
  <si>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</si>
  <si>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</si>
  <si>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</si>
  <si>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</si>
  <si>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</si>
  <si>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</si>
  <si>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</si>
  <si>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</si>
  <si>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</si>
  <si>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</si>
  <si>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</si>
  <si>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</si>
  <si>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</si>
  <si>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</si>
  <si>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</si>
  <si>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</si>
  <si>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</si>
  <si>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</si>
  <si>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</si>
  <si>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</si>
  <si>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</si>
  <si>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</si>
  <si>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</si>
  <si>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</si>
  <si>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</si>
  <si>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</si>
  <si>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</si>
  <si>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</si>
  <si>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</si>
  <si>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</si>
  <si>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</si>
  <si>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</si>
  <si>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</si>
  <si>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</si>
  <si>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</si>
  <si>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</si>
  <si>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</si>
  <si>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</si>
  <si>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</si>
  <si>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</si>
  <si>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</si>
  <si>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</si>
  <si>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</si>
  <si>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</si>
  <si>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</si>
  <si>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</si>
  <si>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</si>
  <si>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</si>
  <si>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</si>
  <si>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</si>
  <si>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</si>
  <si>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</si>
  <si>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</si>
  <si>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</si>
  <si>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</si>
  <si>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</si>
  <si>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</si>
  <si>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</si>
  <si>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</si>
  <si>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</si>
  <si>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</si>
  <si>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</si>
  <si>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</si>
  <si>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</si>
  <si>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</si>
  <si>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</si>
  <si>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</si>
  <si>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</si>
  <si>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</si>
  <si>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</si>
  <si>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</si>
  <si>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</si>
  <si>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</si>
  <si>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</si>
  <si>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</si>
  <si>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</si>
  <si>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</si>
  <si>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</si>
  <si>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</si>
  <si>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</si>
  <si>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</si>
  <si>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</si>
  <si>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</si>
  <si>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</si>
  <si>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</si>
  <si>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</si>
  <si>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</si>
  <si>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</si>
  <si>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</si>
  <si>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</si>
  <si>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</si>
  <si>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</si>
  <si>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</si>
  <si>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</si>
  <si>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</si>
  <si>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</si>
  <si>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</si>
  <si>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</si>
  <si>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</si>
  <si>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</si>
  <si>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</si>
  <si>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</si>
  <si>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</si>
  <si>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</si>
  <si>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</si>
  <si>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</si>
  <si>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</si>
  <si>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</si>
  <si>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</si>
  <si>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</si>
  <si>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</si>
  <si>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</si>
  <si>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</si>
  <si>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</si>
  <si>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</si>
  <si>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</si>
  <si>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</si>
  <si>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</si>
  <si>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</si>
  <si>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</si>
  <si>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</si>
  <si>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</si>
  <si>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</si>
  <si>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</si>
  <si>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</si>
  <si>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</si>
  <si>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</si>
  <si>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</si>
  <si>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</si>
  <si>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</si>
  <si>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</si>
  <si>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</si>
  <si>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</si>
  <si>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</si>
  <si>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</si>
  <si>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</si>
  <si>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</si>
  <si>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</si>
  <si>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</si>
  <si>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</si>
  <si>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</si>
  <si>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</si>
  <si>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</si>
  <si>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</si>
  <si>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</si>
  <si>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</si>
  <si>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</si>
  <si>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</si>
  <si>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</si>
  <si>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</si>
  <si>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</si>
  <si>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</si>
  <si>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</si>
  <si>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</si>
  <si>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</si>
  <si>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</si>
  <si>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</si>
  <si>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</si>
  <si>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</si>
  <si>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</si>
  <si>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</si>
  <si>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</si>
  <si>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</si>
  <si>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</si>
  <si>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</si>
  <si>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</si>
  <si>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</si>
  <si>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</si>
  <si>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</si>
  <si>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</si>
  <si>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</si>
  <si>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</si>
  <si>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</si>
  <si>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</si>
  <si>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</si>
  <si>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</si>
  <si>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</si>
  <si>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</si>
  <si>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</si>
  <si>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</si>
  <si>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</si>
  <si>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</si>
  <si>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</si>
  <si>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</si>
  <si>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</si>
  <si>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</si>
  <si>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</si>
  <si>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</si>
  <si>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</si>
  <si>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</si>
  <si>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</si>
  <si>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</si>
  <si>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</si>
  <si>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</si>
  <si>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</si>
  <si>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</si>
  <si>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</si>
  <si>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</si>
  <si>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</si>
  <si>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</si>
  <si>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</si>
  <si>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</si>
  <si>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</si>
  <si>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</si>
  <si>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</si>
  <si>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</si>
  <si>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</si>
  <si>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</si>
  <si>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</si>
  <si>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</si>
  <si>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</si>
  <si>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</si>
  <si>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</si>
  <si>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</si>
  <si>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</si>
  <si>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</si>
  <si>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</si>
  <si>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</si>
  <si>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</si>
  <si>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</si>
  <si>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</si>
  <si>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</si>
  <si>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</si>
  <si>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</si>
  <si>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</si>
  <si>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</si>
  <si>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</si>
  <si>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</si>
  <si>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</si>
  <si>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</si>
  <si>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</si>
  <si>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</si>
  <si>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</si>
  <si>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</si>
  <si>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</si>
  <si>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</si>
  <si>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</si>
  <si>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</si>
  <si>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</si>
  <si>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</si>
  <si>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</si>
  <si>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</si>
  <si>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</si>
  <si>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</si>
  <si>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</si>
  <si>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</si>
  <si>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</si>
  <si>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</si>
  <si>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</si>
  <si>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</si>
  <si>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</si>
  <si>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</si>
  <si>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</si>
  <si>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</si>
  <si>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</si>
  <si>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</si>
  <si>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</si>
  <si>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</si>
  <si>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</si>
  <si>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</si>
  <si>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</si>
  <si>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</si>
  <si>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</si>
  <si>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</si>
  <si>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</si>
  <si>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</si>
  <si>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</si>
  <si>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</si>
  <si>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</si>
  <si>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</si>
  <si>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</si>
  <si>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</si>
  <si>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</si>
  <si>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</si>
  <si>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</si>
  <si>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</si>
  <si>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</si>
  <si>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</si>
  <si>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</si>
  <si>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</si>
  <si>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</si>
  <si>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</si>
  <si>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</si>
  <si>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</si>
  <si>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</si>
  <si>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</si>
  <si>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</si>
  <si>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</si>
  <si>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</si>
  <si>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</si>
  <si>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</si>
  <si>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</si>
  <si>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</si>
  <si>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</si>
  <si>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</si>
  <si>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</si>
  <si>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</si>
  <si>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</si>
  <si>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</si>
  <si>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</si>
  <si>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</si>
  <si>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</si>
  <si>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</si>
  <si>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</si>
  <si>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</si>
  <si>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</si>
  <si>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</si>
  <si>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</si>
  <si>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</si>
  <si>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</si>
  <si>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</si>
  <si>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</si>
  <si>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</si>
  <si>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</si>
  <si>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</si>
  <si>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</si>
  <si>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</si>
  <si>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</si>
  <si>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</si>
  <si>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</si>
  <si>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</si>
  <si>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</si>
  <si>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</si>
  <si>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</si>
  <si>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</si>
  <si>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</si>
  <si>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</si>
  <si>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</si>
  <si>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</si>
  <si>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</si>
  <si>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</si>
  <si>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</si>
  <si>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</si>
  <si>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</si>
  <si>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</si>
  <si>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</si>
  <si>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</si>
  <si>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</si>
  <si>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</si>
  <si>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</si>
  <si>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</si>
  <si>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</si>
  <si>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</si>
  <si>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</si>
  <si>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</si>
  <si>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</si>
  <si>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</si>
  <si>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</si>
  <si>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</si>
  <si>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</si>
  <si>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</si>
  <si>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</si>
  <si>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</si>
  <si>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</si>
  <si>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</si>
  <si>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</si>
  <si>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</si>
  <si>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</si>
  <si>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</si>
  <si>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</si>
  <si>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</si>
  <si>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</si>
  <si>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</si>
  <si>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</si>
  <si>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</si>
  <si>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</si>
  <si>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</si>
  <si>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</si>
  <si>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</si>
  <si>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</si>
  <si>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</si>
  <si>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</si>
  <si>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</si>
  <si>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</si>
  <si>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</si>
  <si>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</si>
  <si>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</si>
  <si>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</si>
  <si>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</si>
  <si>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</si>
  <si>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</si>
  <si>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</si>
  <si>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</si>
  <si>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</si>
  <si>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</si>
  <si>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</si>
  <si>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</si>
  <si>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</si>
  <si>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</si>
  <si>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</si>
  <si>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</si>
  <si>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</si>
  <si>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</si>
  <si>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</si>
  <si>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</si>
  <si>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</si>
  <si>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</si>
  <si>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</si>
  <si>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</si>
  <si>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</si>
  <si>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</si>
  <si>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</si>
  <si>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</si>
  <si>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</si>
  <si>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</si>
  <si>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</si>
  <si>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</si>
  <si>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</si>
  <si>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</si>
  <si>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</si>
  <si>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</si>
  <si>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</si>
  <si>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</si>
  <si>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</si>
  <si>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</si>
  <si>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</si>
  <si>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</si>
  <si>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</si>
  <si>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</si>
  <si>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</si>
  <si>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</si>
  <si>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</si>
  <si>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</si>
  <si>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</si>
  <si>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</si>
  <si>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</si>
  <si>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</si>
  <si>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</si>
  <si>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</si>
  <si>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</si>
  <si>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</si>
  <si>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</si>
  <si>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</si>
  <si>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</si>
  <si>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</si>
  <si>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</si>
  <si>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</si>
  <si>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</si>
  <si>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</si>
  <si>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</si>
  <si>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</si>
  <si>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</si>
  <si>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</si>
  <si>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</si>
  <si>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</si>
  <si>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</si>
  <si>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</si>
  <si>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</si>
  <si>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</si>
  <si>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</si>
  <si>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</si>
  <si>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</si>
  <si>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</si>
  <si>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</si>
  <si>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</si>
  <si>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</si>
  <si>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</si>
  <si>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</si>
  <si>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</si>
  <si>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</si>
  <si>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</si>
  <si>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</si>
  <si>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</si>
  <si>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</si>
  <si>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</si>
  <si>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</si>
  <si>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</si>
  <si>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</si>
  <si>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</si>
  <si>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</si>
  <si>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</si>
  <si>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</si>
  <si>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</si>
  <si>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</si>
  <si>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</si>
  <si>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</si>
  <si>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</si>
  <si>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</si>
  <si>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</si>
  <si>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</si>
  <si>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</si>
  <si>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</si>
  <si>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</si>
  <si>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</si>
  <si>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</si>
  <si>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</si>
  <si>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</si>
  <si>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</si>
  <si>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</si>
  <si>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</si>
  <si>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</si>
  <si>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</si>
  <si>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</si>
  <si>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</si>
  <si>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</si>
  <si>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</si>
  <si>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</si>
  <si>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</si>
  <si>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</si>
  <si>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</si>
  <si>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</si>
  <si>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</si>
  <si>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</si>
  <si>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</si>
  <si>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</si>
  <si>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</si>
  <si>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</si>
  <si>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</si>
  <si>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</si>
  <si>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</si>
  <si>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</si>
  <si>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</si>
  <si>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</si>
  <si>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</si>
  <si>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</si>
  <si>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</si>
  <si>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</si>
  <si>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</si>
  <si>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</si>
  <si>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</si>
  <si>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</si>
  <si>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</si>
  <si>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</si>
  <si>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</si>
  <si>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</si>
  <si>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</si>
  <si>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</si>
  <si>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</si>
  <si>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</si>
  <si>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</si>
  <si>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</si>
  <si>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</si>
  <si>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</si>
  <si>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</si>
  <si>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</si>
  <si>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</si>
  <si>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</si>
  <si>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</si>
  <si>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</si>
  <si>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</si>
  <si>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</si>
  <si>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</si>
  <si>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</si>
  <si>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</si>
  <si>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</si>
  <si>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</si>
  <si>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</si>
  <si>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</si>
  <si>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</si>
  <si>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</si>
  <si>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</si>
  <si>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</si>
  <si>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</si>
  <si>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</si>
  <si>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</si>
  <si>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</si>
  <si>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</si>
  <si>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</si>
  <si>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</si>
  <si>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</si>
  <si>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</si>
  <si>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</si>
  <si>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</si>
  <si>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</si>
  <si>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</si>
  <si>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</si>
  <si>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</si>
  <si>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</si>
  <si>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</si>
  <si>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</si>
  <si>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</si>
  <si>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</si>
  <si>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</si>
  <si>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</si>
  <si>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</si>
  <si>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</si>
  <si>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</si>
  <si>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</si>
  <si>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</si>
  <si>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</si>
  <si>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</si>
  <si>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</si>
  <si>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</si>
  <si>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</si>
  <si>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</si>
  <si>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</si>
  <si>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</si>
  <si>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</si>
  <si>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</si>
  <si>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</si>
  <si>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</si>
  <si>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</si>
  <si>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</si>
  <si>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</si>
  <si>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</si>
  <si>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</si>
  <si>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</si>
  <si>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</si>
  <si>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</si>
  <si>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</si>
  <si>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</si>
  <si>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</si>
  <si>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</si>
  <si>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</si>
  <si>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</si>
  <si>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</si>
  <si>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</si>
  <si>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</si>
  <si>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</si>
  <si>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</si>
  <si>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</si>
  <si>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</si>
  <si>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</si>
  <si>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</si>
  <si>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</si>
  <si>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</si>
  <si>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</si>
  <si>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</si>
  <si>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</si>
  <si>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</si>
  <si>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</si>
  <si>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</si>
  <si>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</si>
  <si>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</si>
  <si>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</si>
  <si>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</si>
  <si>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</si>
  <si>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</si>
  <si>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</si>
  <si>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</si>
  <si>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</si>
  <si>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</si>
  <si>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</si>
  <si>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</si>
  <si>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</si>
  <si>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</si>
  <si>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</si>
  <si>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</si>
  <si>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</si>
  <si>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</si>
  <si>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</si>
  <si>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</si>
  <si>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</si>
  <si>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</si>
  <si>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</si>
  <si>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</si>
  <si>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</si>
  <si>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</si>
  <si>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</si>
  <si>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</si>
  <si>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</si>
  <si>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</si>
  <si>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</si>
  <si>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</si>
  <si>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</si>
  <si>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</si>
  <si>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</si>
  <si>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</si>
  <si>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</si>
  <si>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</si>
  <si>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</si>
  <si>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</si>
  <si>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</si>
  <si>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</si>
  <si>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</si>
  <si>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</si>
  <si>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</si>
  <si>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</si>
  <si>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</si>
  <si>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</si>
  <si>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</si>
  <si>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</si>
  <si>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</si>
  <si>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</si>
  <si>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</si>
  <si>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</si>
  <si>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</si>
  <si>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</si>
  <si>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</si>
  <si>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</si>
  <si>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</si>
  <si>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</si>
  <si>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</si>
  <si>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</si>
  <si>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</si>
  <si>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</si>
  <si>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</si>
  <si>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</si>
  <si>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</si>
  <si>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</si>
  <si>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</si>
  <si>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</si>
  <si>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</si>
  <si>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</si>
  <si>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</si>
  <si>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</si>
  <si>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</si>
  <si>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</si>
  <si>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</si>
  <si>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</si>
  <si>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</si>
  <si>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</si>
  <si>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</si>
  <si>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</si>
  <si>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</si>
  <si>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</si>
  <si>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</si>
  <si>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</si>
  <si>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</si>
  <si>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</si>
  <si>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</si>
  <si>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</si>
  <si>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</si>
  <si>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</si>
  <si>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</si>
  <si>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</si>
  <si>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</si>
  <si>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</si>
  <si>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</si>
  <si>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</si>
  <si>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</si>
  <si>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</si>
  <si>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</si>
  <si>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</si>
  <si>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</si>
  <si>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</si>
  <si>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</si>
  <si>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</si>
  <si>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</si>
  <si>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</si>
  <si>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</si>
  <si>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</si>
  <si>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</si>
  <si>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</si>
  <si>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</si>
  <si>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</si>
  <si>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</si>
  <si>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</si>
  <si>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</si>
  <si>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</si>
  <si>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</si>
  <si>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</si>
  <si>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</si>
  <si>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</si>
  <si>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</si>
  <si>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</si>
  <si>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</si>
  <si>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</si>
  <si>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</si>
  <si>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</si>
  <si>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</si>
  <si>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</si>
  <si>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</si>
  <si>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</si>
  <si>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</si>
  <si>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</si>
  <si>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</si>
  <si>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</si>
  <si>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</si>
  <si>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</si>
  <si>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</si>
  <si>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</si>
  <si>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</si>
  <si>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</si>
  <si>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</si>
  <si>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</si>
  <si>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</si>
  <si>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</si>
  <si>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</si>
  <si>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</si>
  <si>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</si>
  <si>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</si>
  <si>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</si>
  <si>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</si>
  <si>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</si>
  <si>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</si>
  <si>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</si>
  <si>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</si>
  <si>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</si>
  <si>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</si>
  <si>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</si>
  <si>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</si>
  <si>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</si>
  <si>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</si>
  <si>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</si>
  <si>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</si>
  <si>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</si>
  <si>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</si>
  <si>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</si>
  <si>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</si>
  <si>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</si>
  <si>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</si>
  <si>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</si>
  <si>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</si>
  <si>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</si>
  <si>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</si>
  <si>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</si>
  <si>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</si>
  <si>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</si>
  <si>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</si>
  <si>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</si>
  <si>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</si>
  <si>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</si>
  <si>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</si>
  <si>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</si>
  <si>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</si>
  <si>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</si>
  <si>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</si>
  <si>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</si>
  <si>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</si>
  <si>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</si>
  <si>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</si>
  <si>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</si>
  <si>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</si>
  <si>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</si>
  <si>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</si>
  <si>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</si>
  <si>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</si>
  <si>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</si>
  <si>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</si>
  <si>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</si>
  <si>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</si>
  <si>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</si>
  <si>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</si>
  <si>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</si>
  <si>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</si>
  <si>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</si>
  <si>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</si>
  <si>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</si>
  <si>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</si>
  <si>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</si>
  <si>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</si>
  <si>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</si>
  <si>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</si>
  <si>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</si>
  <si>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</si>
  <si>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</si>
  <si>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</si>
  <si>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</si>
  <si>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</si>
  <si>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</si>
  <si>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</si>
  <si>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</si>
  <si>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</si>
  <si>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</si>
  <si>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</si>
  <si>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</si>
  <si>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</si>
  <si>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</si>
  <si>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</si>
  <si>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</si>
  <si>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</si>
  <si>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</si>
  <si>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</si>
  <si>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</si>
  <si>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</si>
  <si>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</si>
  <si>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</si>
  <si>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</si>
  <si>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</si>
  <si>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</si>
  <si>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</si>
  <si>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</si>
  <si>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</si>
  <si>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</si>
  <si>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</si>
  <si>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</si>
  <si>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</si>
  <si>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</si>
  <si>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</si>
  <si>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</si>
  <si>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</si>
  <si>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</si>
  <si>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</si>
  <si>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</si>
  <si>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</si>
  <si>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</si>
  <si>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</si>
  <si>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</si>
  <si>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</si>
  <si>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</si>
  <si>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</si>
  <si>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</si>
  <si>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</si>
  <si>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</si>
  <si>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</si>
  <si>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</si>
  <si>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</si>
  <si>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</si>
  <si>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</si>
  <si>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</si>
  <si>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</si>
  <si>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</si>
  <si>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</si>
  <si>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</si>
  <si>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</si>
  <si>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</si>
  <si>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</si>
  <si>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</si>
  <si>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</si>
  <si>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</si>
  <si>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</si>
  <si>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</si>
  <si>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</si>
  <si>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</si>
  <si>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</si>
  <si>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</si>
  <si>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</si>
  <si>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</si>
  <si>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</si>
  <si>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</si>
  <si>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</si>
  <si>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</si>
  <si>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</si>
  <si>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</si>
  <si>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</si>
  <si>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</si>
  <si>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</si>
  <si>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</si>
  <si>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</si>
  <si>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</si>
  <si>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</si>
  <si>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</si>
  <si>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</si>
  <si>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</si>
  <si>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</si>
  <si>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</si>
  <si>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</si>
  <si>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</si>
  <si>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</si>
  <si>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</si>
  <si>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</si>
  <si>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</si>
  <si>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</si>
  <si>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</si>
  <si>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</si>
  <si>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</si>
  <si>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</si>
  <si>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</si>
  <si>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</si>
  <si>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</si>
  <si>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</si>
  <si>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</si>
  <si>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</si>
  <si>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</si>
  <si>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</si>
  <si>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</si>
  <si>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</si>
  <si>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</si>
  <si>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</si>
  <si>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</si>
  <si>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</si>
  <si>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</si>
  <si>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</si>
  <si>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</si>
  <si>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</si>
  <si>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</si>
  <si>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</si>
  <si>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</si>
  <si>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</si>
  <si>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</si>
  <si>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</si>
  <si>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</si>
  <si>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</si>
  <si>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</si>
  <si>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</si>
  <si>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</si>
  <si>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</si>
  <si>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</si>
  <si>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</si>
  <si>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</si>
  <si>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</si>
  <si>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</si>
  <si>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</si>
  <si>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</si>
  <si>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</si>
  <si>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</si>
  <si>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</si>
  <si>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</si>
  <si>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</si>
  <si>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</si>
  <si>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</si>
  <si>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</si>
  <si>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</si>
  <si>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</si>
  <si>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</si>
  <si>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</si>
  <si>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</si>
  <si>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</si>
  <si>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</si>
  <si>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</si>
  <si>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</si>
  <si>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</si>
  <si>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</si>
  <si>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</si>
  <si>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</si>
  <si>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</si>
  <si>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</si>
  <si>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</si>
  <si>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</si>
  <si>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</si>
  <si>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</si>
  <si>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</si>
  <si>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</si>
  <si>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</si>
  <si>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</si>
  <si>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</si>
  <si>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</si>
  <si>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</si>
  <si>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</si>
  <si>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</si>
  <si>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</si>
  <si>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</si>
  <si>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</si>
  <si>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</si>
  <si>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</si>
  <si>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</si>
  <si>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</si>
  <si>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</si>
  <si>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</si>
  <si>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</si>
  <si>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</si>
  <si>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</si>
  <si>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</si>
  <si>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</si>
  <si>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</si>
  <si>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</si>
  <si>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</si>
  <si>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</si>
  <si>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</si>
  <si>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</si>
  <si>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</si>
  <si>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</si>
  <si>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</si>
  <si>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</si>
  <si>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</si>
  <si>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</si>
  <si>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</si>
  <si>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</si>
  <si>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</si>
  <si>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</si>
  <si>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</si>
  <si>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</si>
  <si>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</si>
  <si>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</si>
  <si>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</si>
  <si>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</si>
  <si>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</si>
  <si>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</si>
  <si>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</si>
  <si>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</si>
  <si>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</si>
  <si>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</si>
  <si>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</si>
  <si>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</si>
  <si>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</si>
  <si>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</si>
  <si>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</si>
  <si>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</si>
  <si>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</si>
  <si>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</si>
  <si>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</si>
  <si>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</si>
  <si>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</si>
  <si>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</si>
  <si>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</si>
  <si>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</si>
  <si>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</si>
  <si>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</si>
  <si>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</si>
  <si>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</si>
  <si>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</si>
  <si>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</si>
  <si>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</si>
  <si>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</si>
  <si>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</si>
  <si>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</si>
  <si>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</si>
  <si>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</si>
  <si>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</si>
  <si>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</si>
  <si>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</si>
  <si>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</si>
  <si>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</si>
  <si>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</si>
  <si>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</si>
  <si>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</si>
  <si>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</si>
  <si>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</si>
  <si>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</si>
  <si>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</si>
  <si>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</si>
  <si>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</si>
  <si>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</si>
  <si>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</si>
  <si>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</si>
  <si>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</si>
  <si>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</si>
  <si>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</si>
  <si>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</si>
  <si>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</si>
  <si>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</si>
  <si>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</si>
  <si>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</si>
  <si>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</si>
  <si>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</si>
  <si>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</si>
  <si>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</si>
  <si>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</si>
  <si>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</si>
  <si>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</si>
  <si>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</si>
  <si>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</si>
  <si>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</si>
  <si>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</si>
  <si>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</si>
  <si>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</si>
  <si>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</si>
  <si>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</si>
  <si>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</si>
  <si>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</si>
  <si>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</si>
  <si>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</si>
  <si>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</si>
  <si>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</si>
  <si>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</si>
  <si>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</si>
  <si>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</si>
  <si>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</si>
  <si>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</si>
  <si>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</si>
  <si>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</si>
  <si>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</si>
  <si>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</si>
  <si>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</si>
  <si>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</si>
  <si>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</si>
  <si>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</si>
  <si>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</si>
  <si>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</si>
  <si>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</si>
  <si>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</si>
  <si>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</si>
  <si>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</si>
  <si>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</si>
  <si>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</si>
  <si>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</si>
  <si>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</si>
  <si>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</si>
  <si>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</si>
  <si>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</si>
  <si>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</si>
  <si>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</si>
  <si>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</si>
  <si>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</si>
  <si>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</si>
  <si>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</si>
  <si>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</si>
  <si>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</si>
  <si>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</si>
  <si>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</si>
  <si>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</si>
  <si>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</si>
  <si>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</si>
  <si>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</si>
  <si>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</si>
  <si>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</si>
  <si>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</si>
  <si>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</si>
  <si>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</si>
  <si>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</si>
  <si>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</si>
  <si>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</si>
  <si>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</si>
  <si>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</si>
  <si>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</si>
  <si>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</si>
  <si>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</si>
  <si>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</si>
  <si>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</si>
  <si>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</si>
  <si>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</si>
  <si>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</si>
  <si>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</si>
  <si>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</si>
  <si>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</si>
  <si>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</si>
  <si>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</si>
  <si>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</si>
  <si>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</si>
  <si>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</si>
  <si>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</si>
  <si>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</si>
  <si>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</si>
  <si>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</si>
  <si>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</si>
  <si>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</si>
  <si>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</si>
  <si>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</si>
  <si>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</si>
  <si>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</si>
  <si>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</si>
  <si>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</si>
  <si>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</si>
  <si>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</si>
  <si>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</si>
  <si>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</si>
  <si>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</si>
  <si>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</si>
  <si>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</si>
  <si>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</si>
  <si>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</si>
  <si>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</si>
  <si>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</si>
  <si>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</si>
  <si>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</si>
  <si>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</si>
  <si>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</si>
  <si>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</si>
  <si>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</si>
  <si>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</si>
  <si>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</si>
  <si>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</si>
  <si>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</si>
  <si>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</si>
  <si>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</si>
  <si>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</si>
  <si>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</si>
  <si>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</si>
  <si>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</si>
  <si>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</si>
  <si>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</si>
  <si>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</si>
  <si>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</si>
  <si>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</si>
  <si>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</si>
  <si>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</si>
  <si>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</si>
  <si>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</si>
  <si>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</si>
  <si>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</si>
  <si>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</si>
  <si>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</si>
  <si>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</si>
  <si>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</si>
  <si>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</si>
  <si>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</si>
  <si>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</si>
  <si>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</si>
  <si>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</si>
  <si>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</si>
  <si>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</si>
  <si>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</si>
  <si>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</si>
  <si>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</si>
  <si>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</si>
  <si>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</si>
  <si>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</si>
  <si>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</si>
  <si>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</si>
  <si>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</si>
  <si>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</si>
  <si>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</si>
  <si>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</si>
  <si>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</si>
  <si>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</si>
  <si>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</si>
  <si>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</si>
  <si>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</si>
  <si>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</si>
  <si>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</si>
  <si>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</si>
  <si>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</si>
  <si>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</si>
  <si>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</si>
  <si>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</si>
  <si>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</si>
  <si>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</si>
  <si>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</si>
  <si>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</si>
  <si>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</si>
  <si>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</si>
  <si>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</si>
  <si>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</si>
  <si>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</si>
  <si>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</si>
  <si>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</si>
  <si>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</si>
  <si>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</si>
  <si>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</si>
  <si>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</si>
  <si>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</si>
  <si>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</si>
  <si>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</si>
  <si>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</si>
  <si>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</si>
  <si>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</si>
  <si>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</si>
  <si>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</si>
  <si>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</si>
  <si>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</si>
  <si>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</si>
  <si>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</si>
  <si>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</si>
  <si>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</si>
  <si>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</si>
  <si>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</si>
  <si>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</si>
  <si>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</si>
  <si>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</si>
  <si>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</si>
  <si>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</si>
  <si>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</si>
  <si>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</si>
  <si>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</si>
  <si>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</si>
  <si>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</si>
  <si>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</si>
  <si>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</si>
  <si>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</si>
  <si>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</si>
  <si>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</si>
  <si>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</si>
  <si>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</si>
  <si>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</si>
  <si>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</si>
  <si>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</si>
  <si>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</si>
  <si>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</si>
  <si>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</si>
  <si>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</si>
  <si>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</si>
  <si>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</si>
  <si>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</si>
  <si>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</si>
  <si>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</si>
  <si>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</si>
  <si>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</si>
  <si>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</si>
  <si>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</si>
  <si>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</si>
  <si>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</si>
  <si>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</si>
  <si>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</si>
  <si>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</si>
  <si>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</si>
  <si>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</si>
  <si>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</si>
  <si>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</si>
  <si>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</si>
  <si>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</si>
  <si>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</si>
  <si>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</si>
  <si>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</si>
  <si>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</si>
  <si>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</si>
  <si>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</si>
  <si>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</si>
  <si>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</si>
  <si>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</si>
  <si>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</si>
  <si>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</si>
  <si>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</si>
  <si>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</si>
  <si>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</si>
  <si>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</si>
  <si>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</si>
  <si>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</si>
  <si>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</si>
  <si>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</si>
  <si>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</si>
  <si>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</si>
  <si>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</si>
  <si>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</si>
  <si>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</si>
  <si>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</si>
  <si>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</si>
  <si>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</si>
  <si>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</si>
  <si>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</si>
  <si>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</si>
  <si>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</si>
  <si>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</si>
  <si>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</si>
  <si>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</si>
  <si>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</si>
  <si>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</si>
  <si>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</si>
  <si>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</si>
  <si>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</si>
  <si>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</si>
  <si>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</si>
  <si>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</si>
  <si>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</si>
  <si>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</si>
  <si>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</si>
  <si>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</si>
  <si>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</si>
  <si>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</si>
  <si>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</si>
  <si>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</si>
  <si>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</si>
  <si>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</si>
  <si>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</si>
  <si>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</si>
  <si>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</si>
  <si>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</si>
  <si>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</si>
  <si>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</si>
  <si>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</si>
  <si>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</si>
  <si>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</si>
  <si>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</si>
  <si>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</si>
  <si>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</si>
  <si>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</si>
  <si>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</si>
  <si>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</si>
  <si>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</si>
  <si>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</si>
  <si>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</si>
  <si>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</si>
  <si>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</si>
  <si>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</si>
  <si>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</si>
  <si>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</si>
  <si>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</si>
  <si>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</si>
  <si>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</si>
  <si>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</si>
  <si>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</si>
  <si>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</si>
  <si>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</si>
  <si>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</si>
  <si>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</si>
  <si>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</si>
  <si>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</si>
  <si>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</si>
  <si>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</si>
  <si>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</si>
  <si>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</si>
  <si>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</si>
  <si>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</si>
  <si>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</si>
  <si>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</si>
  <si>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</si>
  <si>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</si>
  <si>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</si>
  <si>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</si>
  <si>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</si>
  <si>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</si>
  <si>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</si>
  <si>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</si>
  <si>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</si>
  <si>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</si>
  <si>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</si>
  <si>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</si>
  <si>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</si>
  <si>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</si>
  <si>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</si>
  <si>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</si>
  <si>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</si>
  <si>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</si>
  <si>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</si>
  <si>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</si>
  <si>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</si>
  <si>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</si>
  <si>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</si>
  <si>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</si>
  <si>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</si>
  <si>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</si>
  <si>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</si>
  <si>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</si>
  <si>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</si>
  <si>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</si>
  <si>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</si>
  <si>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</si>
  <si>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</si>
  <si>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</si>
  <si>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</si>
  <si>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</si>
  <si>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</si>
  <si>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</si>
  <si>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</si>
  <si>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</si>
  <si>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</si>
  <si>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</si>
  <si>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</si>
  <si>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</si>
  <si>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</si>
  <si>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</si>
  <si>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</si>
  <si>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</si>
  <si>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</si>
  <si>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</si>
  <si>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</si>
  <si>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</si>
  <si>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</si>
  <si>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</si>
  <si>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</si>
  <si>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</si>
  <si>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</si>
  <si>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</si>
  <si>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</si>
  <si>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</si>
  <si>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</si>
  <si>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</si>
  <si>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</si>
  <si>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</si>
  <si>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</si>
  <si>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</si>
  <si>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</si>
  <si>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</si>
  <si>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</si>
  <si>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</si>
  <si>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</si>
  <si>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</si>
  <si>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</si>
  <si>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</si>
  <si>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</si>
  <si>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</si>
  <si>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</si>
  <si>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</si>
  <si>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</si>
  <si>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</si>
  <si>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</si>
  <si>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</si>
  <si>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</si>
  <si>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</si>
  <si>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</si>
  <si>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</si>
  <si>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</si>
  <si>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</si>
  <si>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</si>
  <si>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</si>
  <si>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</si>
  <si>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</si>
  <si>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</si>
  <si>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</si>
  <si>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</si>
  <si>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</si>
  <si>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</si>
  <si>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</si>
  <si>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</si>
  <si>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</si>
  <si>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</si>
  <si>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</si>
  <si>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</si>
  <si>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</si>
  <si>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</si>
  <si>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</si>
  <si>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</si>
  <si>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</si>
  <si>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</si>
  <si>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</si>
  <si>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</si>
  <si>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</si>
  <si>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</si>
  <si>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</si>
  <si>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</si>
  <si>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</si>
  <si>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</si>
  <si>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</si>
  <si>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</si>
  <si>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</si>
  <si>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</si>
  <si>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</si>
  <si>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</si>
  <si>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</si>
  <si>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</si>
  <si>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</si>
  <si>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</si>
  <si>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</si>
  <si>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</si>
  <si>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</si>
  <si>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</si>
  <si>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</si>
  <si>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</si>
  <si>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</si>
  <si>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</si>
  <si>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</si>
  <si>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</si>
  <si>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</si>
  <si>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</si>
  <si>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</si>
  <si>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</si>
  <si>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</si>
  <si>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</si>
  <si>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</si>
  <si>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</si>
  <si>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</si>
  <si>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</si>
  <si>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</si>
  <si>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</si>
  <si>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</si>
  <si>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</si>
  <si>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</si>
  <si>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</si>
  <si>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</si>
  <si>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</si>
  <si>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</si>
  <si>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</si>
  <si>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</si>
  <si>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</si>
  <si>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</si>
  <si>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</si>
  <si>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</si>
  <si>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</si>
  <si>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</si>
  <si>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</si>
  <si>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</si>
  <si>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</si>
  <si>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</si>
  <si>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</si>
  <si>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</si>
  <si>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</si>
  <si>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</si>
  <si>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</si>
  <si>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</si>
  <si>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</si>
  <si>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</si>
  <si>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</si>
  <si>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</si>
  <si>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</si>
  <si>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</si>
  <si>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</si>
  <si>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</si>
  <si>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</si>
  <si>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</si>
  <si>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</si>
  <si>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</si>
  <si>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</si>
  <si>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</si>
  <si>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</si>
  <si>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</si>
  <si>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</si>
  <si>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</si>
  <si>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</si>
  <si>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</si>
  <si>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</si>
  <si>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</si>
  <si>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</si>
  <si>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</si>
  <si>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</si>
  <si>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</si>
  <si>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</si>
  <si>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</si>
  <si>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</si>
  <si>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</si>
  <si>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</si>
  <si>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</si>
  <si>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</si>
  <si>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</si>
  <si>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</si>
  <si>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</si>
  <si>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</si>
  <si>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</si>
  <si>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</si>
  <si>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</si>
  <si>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</si>
  <si>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</si>
  <si>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</si>
  <si>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</si>
  <si>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</si>
  <si>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</si>
  <si>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</si>
  <si>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</si>
  <si>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</si>
  <si>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</si>
  <si>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</si>
  <si>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</si>
  <si>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</si>
  <si>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</si>
  <si>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</si>
  <si>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</si>
  <si>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</si>
  <si>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</si>
  <si>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</si>
  <si>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</si>
  <si>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</si>
  <si>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</si>
  <si>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</si>
  <si>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</si>
  <si>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</si>
  <si>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</si>
  <si>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</si>
  <si>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</si>
  <si>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</si>
  <si>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</si>
  <si>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</si>
  <si>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</si>
  <si>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</si>
  <si>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</si>
  <si>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</si>
  <si>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</si>
  <si>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</si>
  <si>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</si>
  <si>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</si>
  <si>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</si>
  <si>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</si>
  <si>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</si>
  <si>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</si>
  <si>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</si>
  <si>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</si>
  <si>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</si>
  <si>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</si>
  <si>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</si>
  <si>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</si>
  <si>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</si>
  <si>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</si>
  <si>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</si>
  <si>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</si>
  <si>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</si>
  <si>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</si>
  <si>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</si>
  <si>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</si>
  <si>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</si>
  <si>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</si>
  <si>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</si>
  <si>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</si>
  <si>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</si>
  <si>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</si>
  <si>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</si>
  <si>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</si>
  <si>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</si>
  <si>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</si>
  <si>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</si>
  <si>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</si>
  <si>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</si>
  <si>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</si>
  <si>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</si>
  <si>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</si>
  <si>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</si>
  <si>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</si>
  <si>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</si>
  <si>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</si>
  <si>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</si>
  <si>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</si>
  <si>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</si>
  <si>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</si>
  <si>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</si>
  <si>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</si>
  <si>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</si>
  <si>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</si>
  <si>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</si>
  <si>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</si>
  <si>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</si>
  <si>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</si>
  <si>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</si>
  <si>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</si>
  <si>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</si>
  <si>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</si>
  <si>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</si>
  <si>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</si>
  <si>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</si>
  <si>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</si>
  <si>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</si>
  <si>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</si>
  <si>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</si>
  <si>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</si>
  <si>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</si>
  <si>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</si>
  <si>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</si>
  <si>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</si>
  <si>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</si>
  <si>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</si>
  <si>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</si>
  <si>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</si>
  <si>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</si>
  <si>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</si>
  <si>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</si>
  <si>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</si>
  <si>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</si>
  <si>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</si>
  <si>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</si>
  <si>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</si>
  <si>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</si>
  <si>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</si>
  <si>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</si>
  <si>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</si>
  <si>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</si>
  <si>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</si>
  <si>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</si>
  <si>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</si>
  <si>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</si>
  <si>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</si>
  <si>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</si>
  <si>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</si>
  <si>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</si>
  <si>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</si>
  <si>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</si>
  <si>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</si>
  <si>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</si>
  <si>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</si>
  <si>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</si>
  <si>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</si>
  <si>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</si>
  <si>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</si>
  <si>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</si>
  <si>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</si>
  <si>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</si>
  <si>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</si>
  <si>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</si>
  <si>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</si>
  <si>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</si>
  <si>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</si>
  <si>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</si>
  <si>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</si>
  <si>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</si>
  <si>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</si>
  <si>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</si>
  <si>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</si>
  <si>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</si>
  <si>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</si>
  <si>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</si>
  <si>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</si>
  <si>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</si>
  <si>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</si>
  <si>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</si>
  <si>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</si>
  <si>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</si>
  <si>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</si>
  <si>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</si>
  <si>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</si>
  <si>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</si>
  <si>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</si>
  <si>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</si>
  <si>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</si>
  <si>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</si>
  <si>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</si>
  <si>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</si>
  <si>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</si>
  <si>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</si>
  <si>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</si>
  <si>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</si>
  <si>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</si>
  <si>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</si>
  <si>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</si>
  <si>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</si>
  <si>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</si>
  <si>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</si>
  <si>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</si>
  <si>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</si>
  <si>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</si>
  <si>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</si>
  <si>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</si>
  <si>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</si>
  <si>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</si>
  <si>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</si>
  <si>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</si>
  <si>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</si>
  <si>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</si>
  <si>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</si>
  <si>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</si>
  <si>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</si>
  <si>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</si>
  <si>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</si>
  <si>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</si>
  <si>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</si>
  <si>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</si>
  <si>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</si>
  <si>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</si>
  <si>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</si>
  <si>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</si>
  <si>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</si>
  <si>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</si>
  <si>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</si>
  <si>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</si>
  <si>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</si>
  <si>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</si>
  <si>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</si>
  <si>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</si>
  <si>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</si>
  <si>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</si>
  <si>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</si>
  <si>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</si>
  <si>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</si>
  <si>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</si>
  <si>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</si>
  <si>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</si>
  <si>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</si>
  <si>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</si>
  <si>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</si>
  <si>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</si>
  <si>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</si>
  <si>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</si>
  <si>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</si>
  <si>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</si>
  <si>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</si>
  <si>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</si>
  <si>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</si>
  <si>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</si>
  <si>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</si>
  <si>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</si>
  <si>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</si>
  <si>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</si>
  <si>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</si>
  <si>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</si>
  <si>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</si>
  <si>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</si>
  <si>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</si>
  <si>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</si>
  <si>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</si>
  <si>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</si>
  <si>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</si>
  <si>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</si>
  <si>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</si>
  <si>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</si>
  <si>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</si>
  <si>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</si>
  <si>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</si>
  <si>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</si>
  <si>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</si>
  <si>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</si>
  <si>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</si>
  <si>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</si>
  <si>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</si>
  <si>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</si>
  <si>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</si>
  <si>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</si>
  <si>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</si>
  <si>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</si>
  <si>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</si>
  <si>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</si>
  <si>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</si>
  <si>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</si>
  <si>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</si>
  <si>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</si>
  <si>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</si>
  <si>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</si>
  <si>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</si>
  <si>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</si>
  <si>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</si>
  <si>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</si>
  <si>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</si>
  <si>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</si>
  <si>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</si>
  <si>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</si>
  <si>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</si>
  <si>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</si>
  <si>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</si>
  <si>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</si>
  <si>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</si>
  <si>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</si>
  <si>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</si>
  <si>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</si>
  <si>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</si>
  <si>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</si>
  <si>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</si>
  <si>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</si>
  <si>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</si>
  <si>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</si>
  <si>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</si>
  <si>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</si>
  <si>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</si>
  <si>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</si>
  <si>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</si>
  <si>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</si>
  <si>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</si>
  <si>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</si>
  <si>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</si>
  <si>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</si>
  <si>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</si>
  <si>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</si>
  <si>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</si>
  <si>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</si>
  <si>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</si>
  <si>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</si>
  <si>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</si>
  <si>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</si>
  <si>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</si>
  <si>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</si>
  <si>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</si>
  <si>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</si>
  <si>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</si>
  <si>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</si>
  <si>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</si>
  <si>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</si>
  <si>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</si>
  <si>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</si>
  <si>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</si>
  <si>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</si>
  <si>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</si>
  <si>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</si>
  <si>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</si>
  <si>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</si>
  <si>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</si>
  <si>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</si>
  <si>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</si>
  <si>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</si>
  <si>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</si>
  <si>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</si>
  <si>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</si>
  <si>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</si>
  <si>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</si>
  <si>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</si>
  <si>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</si>
  <si>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</si>
  <si>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</si>
  <si>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</si>
  <si>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</si>
  <si>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</si>
  <si>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</si>
  <si>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</si>
  <si>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</si>
  <si>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</si>
  <si>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</si>
  <si>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</si>
  <si>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</si>
  <si>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</si>
  <si>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</si>
  <si>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</si>
  <si>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</si>
  <si>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</si>
  <si>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</si>
  <si>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</si>
  <si>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</si>
  <si>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</si>
  <si>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</si>
  <si>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</si>
  <si>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</si>
  <si>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</si>
  <si>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</si>
  <si>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</si>
  <si>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</si>
  <si>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</si>
  <si>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</si>
  <si>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</si>
  <si>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</si>
  <si>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</si>
  <si>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</si>
  <si>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</si>
  <si>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</si>
  <si>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</si>
  <si>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</si>
  <si>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</si>
  <si>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</si>
  <si>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</si>
  <si>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</si>
  <si>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</si>
  <si>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</si>
  <si>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</si>
  <si>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</si>
  <si>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</si>
  <si>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</si>
  <si>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</si>
  <si>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</si>
  <si>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</si>
  <si>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</si>
  <si>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</si>
  <si>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</si>
  <si>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</si>
  <si>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</si>
  <si>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</si>
  <si>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</si>
  <si>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</si>
  <si>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</si>
  <si>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</si>
  <si>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</si>
  <si>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</si>
  <si>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</si>
  <si>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</si>
  <si>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</si>
  <si>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</si>
  <si>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</si>
  <si>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</si>
  <si>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</si>
  <si>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</si>
  <si>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</si>
  <si>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</si>
  <si>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</si>
  <si>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</si>
  <si>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</si>
  <si>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</si>
  <si>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</si>
  <si>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</si>
  <si>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</si>
  <si>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</si>
  <si>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</si>
  <si>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</si>
  <si>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</si>
  <si>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</si>
  <si>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</si>
  <si>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</si>
  <si>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</si>
  <si>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</si>
  <si>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</si>
  <si>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</si>
  <si>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</si>
  <si>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</si>
  <si>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</si>
  <si>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</si>
  <si>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</si>
  <si>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</si>
  <si>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</si>
  <si>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</si>
  <si>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</si>
  <si>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</si>
  <si>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</si>
  <si>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</si>
  <si>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</si>
  <si>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</si>
  <si>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</si>
  <si>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</si>
  <si>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</si>
  <si>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</si>
  <si>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</si>
  <si>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</si>
  <si>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</si>
  <si>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</si>
  <si>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</si>
  <si>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</si>
  <si>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</si>
  <si>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</si>
  <si>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</si>
  <si>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</si>
  <si>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</si>
  <si>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</si>
  <si>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</si>
  <si>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</si>
  <si>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</si>
  <si>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</si>
  <si>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</si>
  <si>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</si>
  <si>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</si>
  <si>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</si>
  <si>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</si>
  <si>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</si>
  <si>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</si>
  <si>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</si>
  <si>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</si>
  <si>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</si>
  <si>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</si>
  <si>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</si>
  <si>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</si>
  <si>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</si>
  <si>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</si>
  <si>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</si>
  <si>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</si>
  <si>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</si>
  <si>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</si>
  <si>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</si>
  <si>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</si>
  <si>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</si>
  <si>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</si>
  <si>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</si>
  <si>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</si>
  <si>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</si>
  <si>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</si>
  <si>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</si>
  <si>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</si>
  <si>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</si>
  <si>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</si>
  <si>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</si>
  <si>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</si>
  <si>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</si>
  <si>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</si>
  <si>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</si>
  <si>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</si>
  <si>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</si>
  <si>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</si>
  <si>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</si>
  <si>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</si>
  <si>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</si>
  <si>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</si>
  <si>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</si>
  <si>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</si>
  <si>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</si>
  <si>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</si>
  <si>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</si>
  <si>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</si>
  <si>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</si>
  <si>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</si>
  <si>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</si>
  <si>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</si>
  <si>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</si>
  <si>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</si>
  <si>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</si>
  <si>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</si>
  <si>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</si>
  <si>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</si>
  <si>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</si>
  <si>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</si>
  <si>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</si>
  <si>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</si>
  <si>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</si>
  <si>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</si>
  <si>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</si>
  <si>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</si>
  <si>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</si>
  <si>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</si>
  <si>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</si>
  <si>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</si>
  <si>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</si>
  <si>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</si>
  <si>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</si>
  <si>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</si>
  <si>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</si>
  <si>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</si>
  <si>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</si>
  <si>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</si>
  <si>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</si>
  <si>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</si>
  <si>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</si>
  <si>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</si>
  <si>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</si>
  <si>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</si>
  <si>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</si>
  <si>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</si>
  <si>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</si>
  <si>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</si>
  <si>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</si>
  <si>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</si>
  <si>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</si>
  <si>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</si>
  <si>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</si>
  <si>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</si>
  <si>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</si>
  <si>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</si>
  <si>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</si>
  <si>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</si>
  <si>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</si>
  <si>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</si>
  <si>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</si>
  <si>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</si>
  <si>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</si>
  <si>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</si>
  <si>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</si>
  <si>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</si>
  <si>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</si>
  <si>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</si>
  <si>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</si>
  <si>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</si>
  <si>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</si>
  <si>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</si>
  <si>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</si>
  <si>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</si>
  <si>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</si>
  <si>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</si>
  <si>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</si>
  <si>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</si>
  <si>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</si>
  <si>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</si>
  <si>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</si>
  <si>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</si>
  <si>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</si>
  <si>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</si>
  <si>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</si>
  <si>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</si>
  <si>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</si>
  <si>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</si>
  <si>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</si>
  <si>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</si>
  <si>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</si>
  <si>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</si>
  <si>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</si>
  <si>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</si>
  <si>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</si>
  <si>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</si>
  <si>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</si>
  <si>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</si>
  <si>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</si>
  <si>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</si>
  <si>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</si>
  <si>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</si>
  <si>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</si>
  <si>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</si>
  <si>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</si>
  <si>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</si>
  <si>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</si>
  <si>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</si>
  <si>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</si>
  <si>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</si>
  <si>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</si>
  <si>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</si>
  <si>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</si>
  <si>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</si>
  <si>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</si>
  <si>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</si>
  <si>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</si>
  <si>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</si>
  <si>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</si>
  <si>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</si>
  <si>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</si>
  <si>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</si>
  <si>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</si>
  <si>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</si>
  <si>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</si>
  <si>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</si>
  <si>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</si>
  <si>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</si>
  <si>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</si>
  <si>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</si>
  <si>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</si>
  <si>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</si>
  <si>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</si>
  <si>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</si>
  <si>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</si>
  <si>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</si>
  <si>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</si>
  <si>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</si>
  <si>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</si>
  <si>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</si>
  <si>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</si>
  <si>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</si>
  <si>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</si>
  <si>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</si>
  <si>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</si>
  <si>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</si>
  <si>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</si>
  <si>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</si>
  <si>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</si>
  <si>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</si>
  <si>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</si>
  <si>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</si>
  <si>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</si>
  <si>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</si>
  <si>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</si>
  <si>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</si>
  <si>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</si>
  <si>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</si>
  <si>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</si>
  <si>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</si>
  <si>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</si>
  <si>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</si>
  <si>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</si>
  <si>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</si>
  <si>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</si>
  <si>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</si>
  <si>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</si>
  <si>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</si>
  <si>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</si>
  <si>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</si>
  <si>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</si>
  <si>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</si>
  <si>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</si>
  <si>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</si>
  <si>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</si>
  <si>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</si>
  <si>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</si>
  <si>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</si>
  <si>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</si>
  <si>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</si>
  <si>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</si>
  <si>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</si>
  <si>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</si>
  <si>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</si>
  <si>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</si>
  <si>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</si>
  <si>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</si>
  <si>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</si>
  <si>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</si>
  <si>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</si>
  <si>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</si>
  <si>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</si>
  <si>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</si>
  <si>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</si>
  <si>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</si>
  <si>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</si>
  <si>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</si>
  <si>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</si>
  <si>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</si>
  <si>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</si>
  <si>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</si>
  <si>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</si>
  <si>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</si>
  <si>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</si>
  <si>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</si>
  <si>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</si>
  <si>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</si>
  <si>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</si>
  <si>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</si>
  <si>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</si>
  <si>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</si>
  <si>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</si>
  <si>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</si>
  <si>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</si>
  <si>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</si>
  <si>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</si>
  <si>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</si>
  <si>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</si>
  <si>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</si>
  <si>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</si>
  <si>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</si>
  <si>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</si>
  <si>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</si>
  <si>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</si>
  <si>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</si>
  <si>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</si>
  <si>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</si>
  <si>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</si>
  <si>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</si>
  <si>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</si>
  <si>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</si>
  <si>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</si>
  <si>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</si>
  <si>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</si>
  <si>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</si>
  <si>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</si>
  <si>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</si>
  <si>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</si>
  <si>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</si>
  <si>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</si>
  <si>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</si>
  <si>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</si>
  <si>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</si>
  <si>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</si>
  <si>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</si>
  <si>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</si>
  <si>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</si>
  <si>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</si>
  <si>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</si>
  <si>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</si>
  <si>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</si>
  <si>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</si>
  <si>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</si>
  <si>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</si>
  <si>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</si>
  <si>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</si>
  <si>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</si>
  <si>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</si>
  <si>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</si>
  <si>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</si>
  <si>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</si>
  <si>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</si>
  <si>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</si>
  <si>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</si>
  <si>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</si>
  <si>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</si>
  <si>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</si>
  <si>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</si>
  <si>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</si>
  <si>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</si>
  <si>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</si>
  <si>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</si>
  <si>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</si>
  <si>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</si>
  <si>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</si>
  <si>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</si>
  <si>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</si>
  <si>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</si>
  <si>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</si>
  <si>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</si>
  <si>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</si>
  <si>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</si>
  <si>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</si>
  <si>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</si>
  <si>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</si>
  <si>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</si>
  <si>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</si>
  <si>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</si>
  <si>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</si>
  <si>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</si>
  <si>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</si>
  <si>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</si>
  <si>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</si>
  <si>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</si>
  <si>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</si>
  <si>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</si>
  <si>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</si>
  <si>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</si>
  <si>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</si>
  <si>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</si>
  <si>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</si>
  <si>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</si>
  <si>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</si>
  <si>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</si>
  <si>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</si>
  <si>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</si>
  <si>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</si>
  <si>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</si>
  <si>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</si>
  <si>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</si>
  <si>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</si>
  <si>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</si>
  <si>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</si>
  <si>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</si>
  <si>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</si>
  <si>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</si>
  <si>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</si>
  <si>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</si>
  <si>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</si>
  <si>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</si>
  <si>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</si>
  <si>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</si>
  <si>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</si>
  <si>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</si>
  <si>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</si>
  <si>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</si>
  <si>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</si>
  <si>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</si>
  <si>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</si>
  <si>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</si>
  <si>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</si>
  <si>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</si>
  <si>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</si>
  <si>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</si>
  <si>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</si>
  <si>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</si>
  <si>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</si>
  <si>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</si>
  <si>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</si>
  <si>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</si>
  <si>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</si>
  <si>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</si>
  <si>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</si>
  <si>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</si>
  <si>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</si>
  <si>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</si>
  <si>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</si>
  <si>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</si>
  <si>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</si>
  <si>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</si>
  <si>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</si>
  <si>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</si>
  <si>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</si>
  <si>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</si>
  <si>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</si>
  <si>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</si>
  <si>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</si>
  <si>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</si>
  <si>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</si>
  <si>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</si>
  <si>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</si>
  <si>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</si>
  <si>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</si>
  <si>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</si>
  <si>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</si>
  <si>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</si>
  <si>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</si>
  <si>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</si>
  <si>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</si>
  <si>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</si>
  <si>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</si>
  <si>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</si>
  <si>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</si>
  <si>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</si>
  <si>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</si>
  <si>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</si>
  <si>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</si>
  <si>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</si>
  <si>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</si>
  <si>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</si>
  <si>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</si>
  <si>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</si>
  <si>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</si>
  <si>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</si>
  <si>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</si>
  <si>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</si>
  <si>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</si>
  <si>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</si>
  <si>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</si>
  <si>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</si>
  <si>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</si>
  <si>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</si>
  <si>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</si>
  <si>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</si>
  <si>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</si>
  <si>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</si>
  <si>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</si>
  <si>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</si>
  <si>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</si>
  <si>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</si>
  <si>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</si>
  <si>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</si>
  <si>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</si>
  <si>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</si>
  <si>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</si>
  <si>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</si>
  <si>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</si>
  <si>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</si>
  <si>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</si>
  <si>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</si>
  <si>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</si>
  <si>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</si>
  <si>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</si>
  <si>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</si>
  <si>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</si>
  <si>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</si>
  <si>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</si>
  <si>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</si>
  <si>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</si>
  <si>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</si>
  <si>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</si>
  <si>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</si>
  <si>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</si>
  <si>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</si>
  <si>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</si>
  <si>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</si>
  <si>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</si>
  <si>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</si>
  <si>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</si>
  <si>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</si>
  <si>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</si>
  <si>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</si>
  <si>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</si>
  <si>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</si>
  <si>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</si>
  <si>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</si>
  <si>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</si>
  <si>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</si>
  <si>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</si>
  <si>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</si>
  <si>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</si>
  <si>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</si>
  <si>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</si>
  <si>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</si>
  <si>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</si>
  <si>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</si>
  <si>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</si>
  <si>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</si>
  <si>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</si>
  <si>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</si>
  <si>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</si>
  <si>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</si>
  <si>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</si>
  <si>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</si>
  <si>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</si>
  <si>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</si>
  <si>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</si>
  <si>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</si>
  <si>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</si>
  <si>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</si>
  <si>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</si>
  <si>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</si>
  <si>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</si>
  <si>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</si>
  <si>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</si>
  <si>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</si>
  <si>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</si>
  <si>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</si>
  <si>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</si>
  <si>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</si>
  <si>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</si>
  <si>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</si>
  <si>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</si>
  <si>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</si>
  <si>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</si>
  <si>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</si>
  <si>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</si>
  <si>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</si>
  <si>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</si>
  <si>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</si>
  <si>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</si>
  <si>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</si>
  <si>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</si>
  <si>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</si>
  <si>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</si>
  <si>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</si>
  <si>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</si>
  <si>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</si>
  <si>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</si>
  <si>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</si>
  <si>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</si>
  <si>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</si>
  <si>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</si>
  <si>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</si>
  <si>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</si>
  <si>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</si>
  <si>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</si>
  <si>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</si>
  <si>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</si>
  <si>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</si>
  <si>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</si>
  <si>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</si>
  <si>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</si>
  <si>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</si>
  <si>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</si>
  <si>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</si>
  <si>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</si>
  <si>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</si>
  <si>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</si>
  <si>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</si>
  <si>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</si>
  <si>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</si>
  <si>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</si>
  <si>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</si>
  <si>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</si>
  <si>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</si>
  <si>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</si>
  <si>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</si>
  <si>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</si>
  <si>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</si>
  <si>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</si>
  <si>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</si>
  <si>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</si>
  <si>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</si>
  <si>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</si>
  <si>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</si>
  <si>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</si>
  <si>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</si>
  <si>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</si>
  <si>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</si>
  <si>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</si>
  <si>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</si>
  <si>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</si>
  <si>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</si>
  <si>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</si>
  <si>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</si>
  <si>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</si>
  <si>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</si>
  <si>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</si>
  <si>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</si>
  <si>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</si>
  <si>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</si>
  <si>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</si>
  <si>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</si>
  <si>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</si>
  <si>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</si>
  <si>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</si>
  <si>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</si>
  <si>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</si>
  <si>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</si>
  <si>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</si>
  <si>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</si>
  <si>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</si>
  <si>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</si>
  <si>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</si>
  <si>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</si>
  <si>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</si>
  <si>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</si>
  <si>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</si>
  <si>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</si>
  <si>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</si>
  <si>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</si>
  <si>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</si>
  <si>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</si>
  <si>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</si>
  <si>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</si>
  <si>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</si>
  <si>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</si>
  <si>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</si>
  <si>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</si>
  <si>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</si>
  <si>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</si>
  <si>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</si>
  <si>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</si>
  <si>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</si>
  <si>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</si>
  <si>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</si>
  <si>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</si>
  <si>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</si>
  <si>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</si>
  <si>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</si>
  <si>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</si>
  <si>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</si>
  <si>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</si>
  <si>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</si>
  <si>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</si>
  <si>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</si>
  <si>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</si>
  <si>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</si>
  <si>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</si>
  <si>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</si>
  <si>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</si>
  <si>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</si>
  <si>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</si>
  <si>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</si>
  <si>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</si>
  <si>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</si>
  <si>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</si>
  <si>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</si>
  <si>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</si>
  <si>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</si>
  <si>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</si>
  <si>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</si>
  <si>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</si>
  <si>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</si>
  <si>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</si>
  <si>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</si>
  <si>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</si>
  <si>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</si>
  <si>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</si>
  <si>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</si>
  <si>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</si>
  <si>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</si>
  <si>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</si>
  <si>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</si>
  <si>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</si>
  <si>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</si>
  <si>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</si>
  <si>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</si>
  <si>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</si>
  <si>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</si>
  <si>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</si>
  <si>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</si>
  <si>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</si>
  <si>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</si>
  <si>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</si>
  <si>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</si>
  <si>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</si>
  <si>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</si>
  <si>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</si>
  <si>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</si>
  <si>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</si>
  <si>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</si>
  <si>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</si>
  <si>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</si>
  <si>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</si>
  <si>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</si>
  <si>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</si>
  <si>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</si>
  <si>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</si>
  <si>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</si>
  <si>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</si>
  <si>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</si>
  <si>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</si>
  <si>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</si>
  <si>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</si>
  <si>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</si>
  <si>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</si>
  <si>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</si>
  <si>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</si>
  <si>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</si>
  <si>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</si>
  <si>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</si>
  <si>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</si>
  <si>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</si>
  <si>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</si>
  <si>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</si>
  <si>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</si>
  <si>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</si>
  <si>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</si>
  <si>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</si>
  <si>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</si>
  <si>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</si>
  <si>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</si>
  <si>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</si>
  <si>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</si>
  <si>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</si>
  <si>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</si>
  <si>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</si>
  <si>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</si>
  <si>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</si>
  <si>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</si>
  <si>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</si>
  <si>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</si>
  <si>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</si>
  <si>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</si>
  <si>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</si>
  <si>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</si>
  <si>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</si>
  <si>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</si>
  <si>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</si>
  <si>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</si>
  <si>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</si>
  <si>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</si>
  <si>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</si>
  <si>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</si>
  <si>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</si>
  <si>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</si>
  <si>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</si>
  <si>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</si>
  <si>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</si>
  <si>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</si>
  <si>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</si>
  <si>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</si>
  <si>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</si>
  <si>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</si>
  <si>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</si>
  <si>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</si>
  <si>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</si>
  <si>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</si>
  <si>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</si>
  <si>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</si>
  <si>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</si>
  <si>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</si>
  <si>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</si>
  <si>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</si>
  <si>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</si>
  <si>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</si>
  <si>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</si>
  <si>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</si>
  <si>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</si>
  <si>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</si>
  <si>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</si>
  <si>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</si>
  <si>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</si>
  <si>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</si>
  <si>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</si>
  <si>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</si>
  <si>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</si>
  <si>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</si>
  <si>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</si>
  <si>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</si>
  <si>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</si>
  <si>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</si>
  <si>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</si>
  <si>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</si>
  <si>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</si>
  <si>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</si>
  <si>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</si>
  <si>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</si>
  <si>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</si>
  <si>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</si>
  <si>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</si>
  <si>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</si>
  <si>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</si>
  <si>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</si>
  <si>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</si>
  <si>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</si>
  <si>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</si>
  <si>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</si>
  <si>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</si>
  <si>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</si>
  <si>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</si>
  <si>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</si>
  <si>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</si>
  <si>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</si>
  <si>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</si>
  <si>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</si>
  <si>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</si>
  <si>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</si>
  <si>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</si>
  <si>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</si>
  <si>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</si>
  <si>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</si>
  <si>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</si>
  <si>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</si>
  <si>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</si>
  <si>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</si>
  <si>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</si>
  <si>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</si>
  <si>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</si>
  <si>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</si>
  <si>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</si>
  <si>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</si>
  <si>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</si>
  <si>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</si>
  <si>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</si>
  <si>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</si>
  <si>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</si>
  <si>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</si>
  <si>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</si>
  <si>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</si>
  <si>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</si>
  <si>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</si>
  <si>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</si>
  <si>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</si>
  <si>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</si>
  <si>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</si>
  <si>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</si>
  <si>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</si>
  <si>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</si>
  <si>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</si>
  <si>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</si>
  <si>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</si>
  <si>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</si>
  <si>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</si>
  <si>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</si>
  <si>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</si>
  <si>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</si>
  <si>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</si>
  <si>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</si>
  <si>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</si>
  <si>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</si>
  <si>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</si>
  <si>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</si>
  <si>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</si>
  <si>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</si>
  <si>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</si>
  <si>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</si>
  <si>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</si>
  <si>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</si>
  <si>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</si>
  <si>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</si>
  <si>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</si>
  <si>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</si>
  <si>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</si>
  <si>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</si>
  <si>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</si>
  <si>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</si>
  <si>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</si>
  <si>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</si>
  <si>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</si>
  <si>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</si>
  <si>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</si>
  <si>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</si>
  <si>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</si>
  <si>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</si>
  <si>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</si>
  <si>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</si>
  <si>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</si>
  <si>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</si>
  <si>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</si>
  <si>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</si>
  <si>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</si>
  <si>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</si>
  <si>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</si>
  <si>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</si>
  <si>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</si>
  <si>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</si>
  <si>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</si>
  <si>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</si>
  <si>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</si>
  <si>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</si>
  <si>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</si>
  <si>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</si>
  <si>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</si>
  <si>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</si>
  <si>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</si>
  <si>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</si>
  <si>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</si>
  <si>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</si>
  <si>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</si>
  <si>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</si>
  <si>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</si>
  <si>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</si>
  <si>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</si>
  <si>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</si>
  <si>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</si>
  <si>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</si>
  <si>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</si>
  <si>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</si>
  <si>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</si>
  <si>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</si>
  <si>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</si>
  <si>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</si>
  <si>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</si>
  <si>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</si>
  <si>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</si>
  <si>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</si>
  <si>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</si>
  <si>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</si>
  <si>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</si>
  <si>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</si>
  <si>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</si>
  <si>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</si>
  <si>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</si>
  <si>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</si>
  <si>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</si>
  <si>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</si>
  <si>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</si>
  <si>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</si>
  <si>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</si>
  <si>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</si>
  <si>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</si>
  <si>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</si>
  <si>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</si>
  <si>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</si>
  <si>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</si>
  <si>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</si>
  <si>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</si>
  <si>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</si>
  <si>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</si>
  <si>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</si>
  <si>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</si>
  <si>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</si>
  <si>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</si>
  <si>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</si>
  <si>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</si>
  <si>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</si>
  <si>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</si>
  <si>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</si>
  <si>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</si>
  <si>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</si>
  <si>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</si>
  <si>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</si>
  <si>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</si>
  <si>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</si>
  <si>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</si>
  <si>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</si>
  <si>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</si>
  <si>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</si>
  <si>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</si>
  <si>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</si>
  <si>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</si>
  <si>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</si>
  <si>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</si>
  <si>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</si>
  <si>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</si>
  <si>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</si>
  <si>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</si>
  <si>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</si>
  <si>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</si>
  <si>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</si>
  <si>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</si>
  <si>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</si>
  <si>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</si>
  <si>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</si>
  <si>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</si>
  <si>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</si>
  <si>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</si>
  <si>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</si>
  <si>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</si>
  <si>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</si>
  <si>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</si>
  <si>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</si>
  <si>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</si>
  <si>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</si>
  <si>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</si>
  <si>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</si>
  <si>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</si>
  <si>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</si>
  <si>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</si>
  <si>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</si>
  <si>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</si>
  <si>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</si>
  <si>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</si>
  <si>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</si>
  <si>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</si>
  <si>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</si>
  <si>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</si>
  <si>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</si>
  <si>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</si>
  <si>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</si>
  <si>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</si>
  <si>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</si>
  <si>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</si>
  <si>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</si>
  <si>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</si>
  <si>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</si>
  <si>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</si>
  <si>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</si>
  <si>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</si>
  <si>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</si>
  <si>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</si>
  <si>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</si>
  <si>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</si>
  <si>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</si>
  <si>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</si>
  <si>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</si>
  <si>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</si>
  <si>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</si>
  <si>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</si>
  <si>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</si>
  <si>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</si>
  <si>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</si>
  <si>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</si>
  <si>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</si>
  <si>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</si>
  <si>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</si>
  <si>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</si>
  <si>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</si>
  <si>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</si>
  <si>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</si>
  <si>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</si>
  <si>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</si>
  <si>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</si>
  <si>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</si>
  <si>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</si>
  <si>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</si>
  <si>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</si>
  <si>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</si>
  <si>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</si>
  <si>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</si>
  <si>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</si>
  <si>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</si>
  <si>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</si>
  <si>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</si>
  <si>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</si>
  <si>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</si>
  <si>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</si>
  <si>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</si>
  <si>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</si>
  <si>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</si>
  <si>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</si>
  <si>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</si>
  <si>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</si>
  <si>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</si>
  <si>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</si>
  <si>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</si>
  <si>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</si>
  <si>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</si>
  <si>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</si>
  <si>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</si>
  <si>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</si>
  <si>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</si>
  <si>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</si>
  <si>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</si>
  <si>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</si>
  <si>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</si>
  <si>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</si>
  <si>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</si>
  <si>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</si>
  <si>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</si>
  <si>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</si>
  <si>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</si>
  <si>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</si>
  <si>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</si>
  <si>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</si>
  <si>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</si>
  <si>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</si>
  <si>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</si>
  <si>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</si>
  <si>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</si>
  <si>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</si>
  <si>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</si>
  <si>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</si>
  <si>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</si>
  <si>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</si>
  <si>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</si>
  <si>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</si>
  <si>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</si>
  <si>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</si>
  <si>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</si>
  <si>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</si>
  <si>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</si>
  <si>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</si>
  <si>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</si>
  <si>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</si>
  <si>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</si>
  <si>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</si>
  <si>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</si>
  <si>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</si>
  <si>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</si>
  <si>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</si>
  <si>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</si>
  <si>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</si>
  <si>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</si>
  <si>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</si>
  <si>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</si>
  <si>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</si>
  <si>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</si>
  <si>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</si>
  <si>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</si>
  <si>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</si>
  <si>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</si>
  <si>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</si>
  <si>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</si>
  <si>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</si>
  <si>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</si>
  <si>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</si>
  <si>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</si>
  <si>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</si>
  <si>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</si>
  <si>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</si>
  <si>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</si>
  <si>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</si>
  <si>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</si>
  <si>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</si>
  <si>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</si>
  <si>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</si>
  <si>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</si>
  <si>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</si>
  <si>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</si>
  <si>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</si>
  <si>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</si>
  <si>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</si>
  <si>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</si>
  <si>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</si>
  <si>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</si>
  <si>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</si>
  <si>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</si>
  <si>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</si>
  <si>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</si>
  <si>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</si>
  <si>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</si>
  <si>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</si>
  <si>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</si>
  <si>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</si>
  <si>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</si>
  <si>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</si>
  <si>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</si>
  <si>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</si>
  <si>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</si>
  <si>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</si>
  <si>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</si>
  <si>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</si>
  <si>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</si>
  <si>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</si>
  <si>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</si>
  <si>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</si>
  <si>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</si>
  <si>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</si>
  <si>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</si>
  <si>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</si>
  <si>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</si>
  <si>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</si>
  <si>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</si>
  <si>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</si>
  <si>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</si>
  <si>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</si>
  <si>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</si>
  <si>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</si>
  <si>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</si>
  <si>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</si>
  <si>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</si>
  <si>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</si>
  <si>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</si>
  <si>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</si>
  <si>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</si>
  <si>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</si>
  <si>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</si>
  <si>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</si>
  <si>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</si>
  <si>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</si>
  <si>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</si>
  <si>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</si>
  <si>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</si>
  <si>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</si>
  <si>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</si>
  <si>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</si>
  <si>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</si>
  <si>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</si>
  <si>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</si>
  <si>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</si>
  <si>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</si>
  <si>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</si>
  <si>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</si>
  <si>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</si>
  <si>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</si>
  <si>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</si>
  <si>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</si>
  <si>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</si>
  <si>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</si>
  <si>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</si>
  <si>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</si>
  <si>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</si>
  <si>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</si>
  <si>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</si>
  <si>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</si>
  <si>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</si>
  <si>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</si>
  <si>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</si>
  <si>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</si>
  <si>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</si>
  <si>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</si>
  <si>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</si>
  <si>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</si>
  <si>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</si>
  <si>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</si>
  <si>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</si>
  <si>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</si>
  <si>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</si>
  <si>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</si>
  <si>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</si>
  <si>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</si>
  <si>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</si>
  <si>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</si>
  <si>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</si>
  <si>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</si>
  <si>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</si>
  <si>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</si>
  <si>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</si>
  <si>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</si>
  <si>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</si>
  <si>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</si>
  <si>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</si>
  <si>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</si>
  <si>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</si>
  <si>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</si>
  <si>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</si>
  <si>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</si>
  <si>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</si>
  <si>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</si>
  <si>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</si>
  <si>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</si>
  <si>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</si>
  <si>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</si>
  <si>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</si>
  <si>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</si>
  <si>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</si>
  <si>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</si>
  <si>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</si>
  <si>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</si>
  <si>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</si>
  <si>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</si>
  <si>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</si>
  <si>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</si>
  <si>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</si>
  <si>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</si>
  <si>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</si>
  <si>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</si>
  <si>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</si>
  <si>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</si>
  <si>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</si>
  <si>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</si>
  <si>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</si>
  <si>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</si>
  <si>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</si>
  <si>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</si>
  <si>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</si>
  <si>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</si>
  <si>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</si>
  <si>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</si>
  <si>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</si>
  <si>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</si>
  <si>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</si>
  <si>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</si>
  <si>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</si>
  <si>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</si>
  <si>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</si>
  <si>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</si>
  <si>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</si>
  <si>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</si>
  <si>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</si>
  <si>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</si>
  <si>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</si>
  <si>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</si>
  <si>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</si>
  <si>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</si>
  <si>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</si>
  <si>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</si>
  <si>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</si>
  <si>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</si>
  <si>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</si>
  <si>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</si>
  <si>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</si>
  <si>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</si>
  <si>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</si>
  <si>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</si>
  <si>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</si>
  <si>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</si>
  <si>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</si>
  <si>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</si>
  <si>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</si>
  <si>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</si>
  <si>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</si>
  <si>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</si>
  <si>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</si>
  <si>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</si>
  <si>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</si>
  <si>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</si>
  <si>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</si>
  <si>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</si>
  <si>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</si>
  <si>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</si>
  <si>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</si>
  <si>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</si>
  <si>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</si>
  <si>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</si>
  <si>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</si>
  <si>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</si>
  <si>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</si>
  <si>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</si>
  <si>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</si>
  <si>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</si>
  <si>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</si>
  <si>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</si>
  <si>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</si>
  <si>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</si>
  <si>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</si>
  <si>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</si>
  <si>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</si>
  <si>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</si>
  <si>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</si>
  <si>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</si>
  <si>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</si>
  <si>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</si>
  <si>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</si>
  <si>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</si>
  <si>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</si>
  <si>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</si>
  <si>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</si>
  <si>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</si>
  <si>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</si>
  <si>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</si>
  <si>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</si>
  <si>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</si>
  <si>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</si>
  <si>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</si>
  <si>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</si>
  <si>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</si>
  <si>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</si>
  <si>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</si>
  <si>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</si>
  <si>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</si>
  <si>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</si>
  <si>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</si>
  <si>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</si>
  <si>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</si>
  <si>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</si>
  <si>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</si>
  <si>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</si>
  <si>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</si>
  <si>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</si>
  <si>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</si>
  <si>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</si>
  <si>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</si>
  <si>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</si>
  <si>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</si>
  <si>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</si>
  <si>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</si>
  <si>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</si>
  <si>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</si>
  <si>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</si>
  <si>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</si>
  <si>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</si>
  <si>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</si>
  <si>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</si>
  <si>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</si>
  <si>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</si>
  <si>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</si>
  <si>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</si>
  <si>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</si>
  <si>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</si>
  <si>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</si>
  <si>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</si>
  <si>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</si>
  <si>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</si>
  <si>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</si>
  <si>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</si>
  <si>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</si>
  <si>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</si>
  <si>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</si>
  <si>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</si>
  <si>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</si>
  <si>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</si>
  <si>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</si>
  <si>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</si>
  <si>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</si>
  <si>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</si>
  <si>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</si>
  <si>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</si>
  <si>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</si>
  <si>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</si>
  <si>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</si>
  <si>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</si>
  <si>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</si>
  <si>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</si>
  <si>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</si>
  <si>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</si>
  <si>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</si>
  <si>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</si>
  <si>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</si>
  <si>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</si>
  <si>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</si>
  <si>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</si>
  <si>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</si>
  <si>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</si>
  <si>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</si>
  <si>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</si>
  <si>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</si>
  <si>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</si>
  <si>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</si>
  <si>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</si>
  <si>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</si>
  <si>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</si>
  <si>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</si>
  <si>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</si>
  <si>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</si>
  <si>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</si>
  <si>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</si>
  <si>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</si>
  <si>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</si>
  <si>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</si>
  <si>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</si>
  <si>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</si>
  <si>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</si>
  <si>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</si>
  <si>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</si>
  <si>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</si>
  <si>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</si>
  <si>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</si>
  <si>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</si>
  <si>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</si>
  <si>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</si>
  <si>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</si>
  <si>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</si>
  <si>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</si>
  <si>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</si>
  <si>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</si>
  <si>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</si>
  <si>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</si>
  <si>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</si>
  <si>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</si>
  <si>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</si>
  <si>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</si>
  <si>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</si>
  <si>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</si>
  <si>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</si>
  <si>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</si>
  <si>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</si>
  <si>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</si>
  <si>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</si>
  <si>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</si>
  <si>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</si>
  <si>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</si>
  <si>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</si>
  <si>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</si>
  <si>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</si>
  <si>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</si>
  <si>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</si>
  <si>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</si>
  <si>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</si>
  <si>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</si>
  <si>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</si>
  <si>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</si>
  <si>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</si>
  <si>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</si>
  <si>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</si>
  <si>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</si>
  <si>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</si>
  <si>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</si>
  <si>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</si>
  <si>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</si>
  <si>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</si>
  <si>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</si>
  <si>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</si>
  <si>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</si>
  <si>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</si>
  <si>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</si>
  <si>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</si>
  <si>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</si>
  <si>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</si>
  <si>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</si>
  <si>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</si>
  <si>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</si>
  <si>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</si>
  <si>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</si>
  <si>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</si>
  <si>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</si>
  <si>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</si>
  <si>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</si>
  <si>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</si>
  <si>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</si>
  <si>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</si>
  <si>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</si>
  <si>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</si>
  <si>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</si>
  <si>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</si>
  <si>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</si>
  <si>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</si>
  <si>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</si>
  <si>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</si>
  <si>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</si>
  <si>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</si>
  <si>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</si>
  <si>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</si>
  <si>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</si>
  <si>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</si>
  <si>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</si>
  <si>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</si>
  <si>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</si>
  <si>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</si>
  <si>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</si>
  <si>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</si>
  <si>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</si>
  <si>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</si>
  <si>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</si>
  <si>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</si>
  <si>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</si>
  <si>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</si>
  <si>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</si>
  <si>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</si>
  <si>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</si>
  <si>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</si>
  <si>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</si>
  <si>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</si>
  <si>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</si>
  <si>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</si>
  <si>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</si>
  <si>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</si>
  <si>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</si>
  <si>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</si>
  <si>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</si>
  <si>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</si>
  <si>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</si>
  <si>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</si>
  <si>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</si>
  <si>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</si>
  <si>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</si>
  <si>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</si>
  <si>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</si>
  <si>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</si>
  <si>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</si>
  <si>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</si>
  <si>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</si>
  <si>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</si>
  <si>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</si>
  <si>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</si>
  <si>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</si>
  <si>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</si>
  <si>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</si>
  <si>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</si>
  <si>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</si>
  <si>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</si>
  <si>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</si>
  <si>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</si>
  <si>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</si>
  <si>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</si>
  <si>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</si>
  <si>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</si>
  <si>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</si>
  <si>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</si>
  <si>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</si>
  <si>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</si>
  <si>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</si>
  <si>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</si>
  <si>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</si>
  <si>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</si>
  <si>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</si>
  <si>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</si>
  <si>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</si>
  <si>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</si>
  <si>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</si>
  <si>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</si>
  <si>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</si>
  <si>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</si>
  <si>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</si>
  <si>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</si>
  <si>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</si>
  <si>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</si>
  <si>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</si>
  <si>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</si>
  <si>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</si>
  <si>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</si>
  <si>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</si>
  <si>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</si>
  <si>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</si>
  <si>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</si>
  <si>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</si>
  <si>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</si>
  <si>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</si>
  <si>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</si>
  <si>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</si>
  <si>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</si>
  <si>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</si>
  <si>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</si>
  <si>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</si>
  <si>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</si>
  <si>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</si>
  <si>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</si>
  <si>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</si>
  <si>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</si>
  <si>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</si>
  <si>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</si>
  <si>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</si>
  <si>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</si>
  <si>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</si>
  <si>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</si>
  <si>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</si>
  <si>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</si>
  <si>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</si>
  <si>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</si>
  <si>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</si>
  <si>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</si>
  <si>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</si>
  <si>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</si>
  <si>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</si>
  <si>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</si>
  <si>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</si>
  <si>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</si>
  <si>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</si>
  <si>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</si>
  <si>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</si>
  <si>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</si>
  <si>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</si>
  <si>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</si>
  <si>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</si>
  <si>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</si>
  <si>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</si>
  <si>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</si>
  <si>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</si>
  <si>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</si>
  <si>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</si>
  <si>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</si>
  <si>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</si>
  <si>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</si>
  <si>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</si>
  <si>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</si>
  <si>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</si>
  <si>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</si>
  <si>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</si>
  <si>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</si>
  <si>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</si>
  <si>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</si>
  <si>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</si>
  <si>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</si>
  <si>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</si>
  <si>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</si>
  <si>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</si>
  <si>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</si>
  <si>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</si>
  <si>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</si>
  <si>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</si>
  <si>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</si>
  <si>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</si>
  <si>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</si>
  <si>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</si>
  <si>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</si>
  <si>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</si>
  <si>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</si>
  <si>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</si>
  <si>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</si>
  <si>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</si>
  <si>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</si>
  <si>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</si>
  <si>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</si>
  <si>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</si>
  <si>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</si>
  <si>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</si>
  <si>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</si>
  <si>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</si>
  <si>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</si>
  <si>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</si>
  <si>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</si>
  <si>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</si>
  <si>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</si>
  <si>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</si>
  <si>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</si>
  <si>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</si>
  <si>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</si>
  <si>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</si>
  <si>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</si>
  <si>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</si>
  <si>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</si>
  <si>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</si>
  <si>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</si>
  <si>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</si>
  <si>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</si>
  <si>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</si>
  <si>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</si>
  <si>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</si>
  <si>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</si>
  <si>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</si>
  <si>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</si>
  <si>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</si>
  <si>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</si>
  <si>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</si>
  <si>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</si>
  <si>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</si>
  <si>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</si>
  <si>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</si>
  <si>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</si>
  <si>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</si>
  <si>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</si>
  <si>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</si>
  <si>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</si>
  <si>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</si>
  <si>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</si>
  <si>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</si>
  <si>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</si>
  <si>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</si>
  <si>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</si>
  <si>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</si>
  <si>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</si>
  <si>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</si>
  <si>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</si>
  <si>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</si>
  <si>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</si>
  <si>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</si>
  <si>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</si>
  <si>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</si>
  <si>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</si>
  <si>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</si>
  <si>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</si>
  <si>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</si>
  <si>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</si>
  <si>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</si>
  <si>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</si>
  <si>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</si>
  <si>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</si>
  <si>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</si>
  <si>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</si>
  <si>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</si>
  <si>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</si>
  <si>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</si>
  <si>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</si>
  <si>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</si>
  <si>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</si>
  <si>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</si>
  <si>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</si>
  <si>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</si>
  <si>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</si>
  <si>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</si>
  <si>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</si>
  <si>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</si>
  <si>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</si>
  <si>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</si>
  <si>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</si>
  <si>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</si>
  <si>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</si>
  <si>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</si>
  <si>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</si>
  <si>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</si>
  <si>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</si>
  <si>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</si>
  <si>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</si>
  <si>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</si>
  <si>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</si>
  <si>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</si>
  <si>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</si>
  <si>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</si>
  <si>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</si>
  <si>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</si>
  <si>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</si>
  <si>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</si>
  <si>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</si>
  <si>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</si>
  <si>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</si>
  <si>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</si>
  <si>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</si>
  <si>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</si>
  <si>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</si>
  <si>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</si>
  <si>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</si>
  <si>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</si>
  <si>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</si>
  <si>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</si>
  <si>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</si>
  <si>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</si>
  <si>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</si>
  <si>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</si>
  <si>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</si>
  <si>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</si>
  <si>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</si>
  <si>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</si>
  <si>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</si>
  <si>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</si>
  <si>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</si>
  <si>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</si>
  <si>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</si>
  <si>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</si>
  <si>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</si>
  <si>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</si>
  <si>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</si>
  <si>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</si>
  <si>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</si>
  <si>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</si>
  <si>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</si>
  <si>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</si>
  <si>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</si>
  <si>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</si>
  <si>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</si>
  <si>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</si>
  <si>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</si>
  <si>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</si>
  <si>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</si>
  <si>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</si>
  <si>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</si>
  <si>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</si>
  <si>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</si>
  <si>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</si>
  <si>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</si>
  <si>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</si>
  <si>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</si>
  <si>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</si>
  <si>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</si>
  <si>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</si>
  <si>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</si>
  <si>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</si>
  <si>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</si>
  <si>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</si>
  <si>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</si>
  <si>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</si>
  <si>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</si>
  <si>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</si>
  <si>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</si>
  <si>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</si>
  <si>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</si>
  <si>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</si>
  <si>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</si>
  <si>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</si>
  <si>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</si>
  <si>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</si>
  <si>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</si>
  <si>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</si>
  <si>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</si>
  <si>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</si>
  <si>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</si>
  <si>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</si>
  <si>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</si>
  <si>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</si>
  <si>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</si>
  <si>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</si>
  <si>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</si>
  <si>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</si>
  <si>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</si>
  <si>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</si>
  <si>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</si>
  <si>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</si>
  <si>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</si>
  <si>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</si>
  <si>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</si>
  <si>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</si>
  <si>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</si>
  <si>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</si>
  <si>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</si>
  <si>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</si>
  <si>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</si>
  <si>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</si>
  <si>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</si>
  <si>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</si>
  <si>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</si>
  <si>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</si>
  <si>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</si>
  <si>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</si>
  <si>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</si>
  <si>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</si>
  <si>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</si>
  <si>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</si>
  <si>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</si>
  <si>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</si>
  <si>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</si>
  <si>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</si>
  <si>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</si>
  <si>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</si>
  <si>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</si>
  <si>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</si>
  <si>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</si>
  <si>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</si>
  <si>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</si>
  <si>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</si>
  <si>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</si>
  <si>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</si>
  <si>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</si>
  <si>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</si>
  <si>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</si>
  <si>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</si>
  <si>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</si>
  <si>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</si>
  <si>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</si>
  <si>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</si>
  <si>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</si>
  <si>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</si>
  <si>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</si>
  <si>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</si>
  <si>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</si>
  <si>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</si>
  <si>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</si>
  <si>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</si>
  <si>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</si>
  <si>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</si>
  <si>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</si>
  <si>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</si>
  <si>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</si>
  <si>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</si>
  <si>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</si>
  <si>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</si>
  <si>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</si>
  <si>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</si>
  <si>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</si>
  <si>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</si>
  <si>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</si>
  <si>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</si>
  <si>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</si>
  <si>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</si>
  <si>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</si>
  <si>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</si>
  <si>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</si>
  <si>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</si>
  <si>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</si>
  <si>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</si>
  <si>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</si>
  <si>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</si>
  <si>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</si>
  <si>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</si>
  <si>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</si>
  <si>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</si>
  <si>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</si>
  <si>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</si>
  <si>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</si>
  <si>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</si>
  <si>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</si>
  <si>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</si>
  <si>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</si>
  <si>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</si>
  <si>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</si>
  <si>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</si>
  <si>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</si>
  <si>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</si>
  <si>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</si>
  <si>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</si>
  <si>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</si>
  <si>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</si>
  <si>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</si>
  <si>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</si>
  <si>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</si>
  <si>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</si>
  <si>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</si>
  <si>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</si>
  <si>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</si>
  <si>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</si>
  <si>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</si>
  <si>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</si>
  <si>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</si>
  <si>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</si>
  <si>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</si>
  <si>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</si>
  <si>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</si>
  <si>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</si>
  <si>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</si>
  <si>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</si>
  <si>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</si>
  <si>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</si>
  <si>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</si>
  <si>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</si>
  <si>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</si>
  <si>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</si>
  <si>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</si>
  <si>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</si>
  <si>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</si>
  <si>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</si>
  <si>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</si>
  <si>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</si>
  <si>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</si>
  <si>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</si>
  <si>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</si>
  <si>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</si>
  <si>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</si>
  <si>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</si>
  <si>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</si>
  <si>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</si>
  <si>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</si>
  <si>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</si>
  <si>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</si>
  <si>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</si>
  <si>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</si>
  <si>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</si>
  <si>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</si>
  <si>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</si>
  <si>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</si>
  <si>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</si>
  <si>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</si>
  <si>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</si>
  <si>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</si>
  <si>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</si>
  <si>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</si>
  <si>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</si>
  <si>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</si>
  <si>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</si>
  <si>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</si>
  <si>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</si>
  <si>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</si>
  <si>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</si>
  <si>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</si>
  <si>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</si>
  <si>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</si>
  <si>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</si>
  <si>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</si>
  <si>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</si>
  <si>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</si>
  <si>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</si>
  <si>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</si>
  <si>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</si>
  <si>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</si>
  <si>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</si>
  <si>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</si>
  <si>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</si>
  <si>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</si>
  <si>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</si>
  <si>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</si>
  <si>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</si>
  <si>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</si>
  <si>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</si>
  <si>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</si>
  <si>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</si>
  <si>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</si>
  <si>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</si>
  <si>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</si>
  <si>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</si>
  <si>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</si>
  <si>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</si>
  <si>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</si>
  <si>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</si>
  <si>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</si>
  <si>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</si>
  <si>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</si>
  <si>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</si>
  <si>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</si>
  <si>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</si>
  <si>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</si>
  <si>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</si>
  <si>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</si>
  <si>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</si>
  <si>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</si>
  <si>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</si>
  <si>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</si>
  <si>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</si>
  <si>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</si>
  <si>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</si>
  <si>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</si>
  <si>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</si>
  <si>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</si>
  <si>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</si>
  <si>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</si>
  <si>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</si>
  <si>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</si>
  <si>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</si>
  <si>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</si>
  <si>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</si>
  <si>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</si>
  <si>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</si>
  <si>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</si>
  <si>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</si>
  <si>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</si>
  <si>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</si>
  <si>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</si>
  <si>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</si>
  <si>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</si>
  <si>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</si>
  <si>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</si>
  <si>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</si>
  <si>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</si>
  <si>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</si>
  <si>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</si>
  <si>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</si>
  <si>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</si>
  <si>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</si>
  <si>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</si>
  <si>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</si>
  <si>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</si>
  <si>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</si>
  <si>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</si>
  <si>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</si>
  <si>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</si>
  <si>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</si>
  <si>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</si>
  <si>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</si>
  <si>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</si>
  <si>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</si>
  <si>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</si>
  <si>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</si>
  <si>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</si>
  <si>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</si>
  <si>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</si>
  <si>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</si>
  <si>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</si>
  <si>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</si>
  <si>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</si>
  <si>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</si>
  <si>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</si>
  <si>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</si>
  <si>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</si>
  <si>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</si>
  <si>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</si>
  <si>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</si>
  <si>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</si>
  <si>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</si>
  <si>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</si>
  <si>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</si>
  <si>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</si>
  <si>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</si>
  <si>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</si>
  <si>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</si>
  <si>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</si>
  <si>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</si>
  <si>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</si>
  <si>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</si>
  <si>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</si>
  <si>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</si>
  <si>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</si>
  <si>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</si>
  <si>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</si>
  <si>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</si>
  <si>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</si>
  <si>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</si>
  <si>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</si>
  <si>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</si>
  <si>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</si>
  <si>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</si>
  <si>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</si>
  <si>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</si>
  <si>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</si>
  <si>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</si>
  <si>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</si>
  <si>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</si>
  <si>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</si>
  <si>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</si>
  <si>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</si>
  <si>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</si>
  <si>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</si>
  <si>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</si>
  <si>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</si>
  <si>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</si>
  <si>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</si>
  <si>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</si>
  <si>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</si>
  <si>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</si>
  <si>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</si>
  <si>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</si>
  <si>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</si>
  <si>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</si>
  <si>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</si>
  <si>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</si>
  <si>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</si>
  <si>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</si>
  <si>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</si>
  <si>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</si>
  <si>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</si>
  <si>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</si>
  <si>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</si>
  <si>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</si>
  <si>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</si>
  <si>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</si>
  <si>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</si>
  <si>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</si>
  <si>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</si>
  <si>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</si>
  <si>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</si>
  <si>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</si>
  <si>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</si>
  <si>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</si>
  <si>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</si>
  <si>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</si>
  <si>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</si>
  <si>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</si>
  <si>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</si>
  <si>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</si>
  <si>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</si>
  <si>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</si>
  <si>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</si>
  <si>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</si>
  <si>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</si>
  <si>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</si>
  <si>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</si>
  <si>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</si>
  <si>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</si>
  <si>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</si>
  <si>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</si>
  <si>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</si>
  <si>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</si>
  <si>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</si>
  <si>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</si>
  <si>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</si>
  <si>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</si>
  <si>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</si>
  <si>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</si>
  <si>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</si>
  <si>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</si>
  <si>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</si>
  <si>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</si>
  <si>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</si>
  <si>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</si>
  <si>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</si>
  <si>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</si>
  <si>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</si>
  <si>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</si>
  <si>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</si>
  <si>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</si>
  <si>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</si>
  <si>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</si>
  <si>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</si>
  <si>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</si>
  <si>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</si>
  <si>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</si>
  <si>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</si>
  <si>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</si>
  <si>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</si>
  <si>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</si>
  <si>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</si>
  <si>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</si>
  <si>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</si>
  <si>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</si>
  <si>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</si>
  <si>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</si>
  <si>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</si>
  <si>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</si>
  <si>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</si>
  <si>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</si>
  <si>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</si>
  <si>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</si>
  <si>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</si>
  <si>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</si>
  <si>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</si>
  <si>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</si>
  <si>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</si>
  <si>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</si>
  <si>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</si>
  <si>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</si>
  <si>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</si>
  <si>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</si>
  <si>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</si>
  <si>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</si>
  <si>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</si>
  <si>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</si>
  <si>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</si>
  <si>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</si>
  <si>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</si>
  <si>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</si>
  <si>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</si>
  <si>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</si>
  <si>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</si>
  <si>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</si>
  <si>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</si>
  <si>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</si>
  <si>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</si>
  <si>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</si>
  <si>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</si>
  <si>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</si>
  <si>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</si>
  <si>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</si>
  <si>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</si>
  <si>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</si>
  <si>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</si>
  <si>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</si>
  <si>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</si>
  <si>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</si>
  <si>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</si>
  <si>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</si>
  <si>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</si>
  <si>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</si>
  <si>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</si>
  <si>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</si>
  <si>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</si>
  <si>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</si>
  <si>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</si>
  <si>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</si>
  <si>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</si>
  <si>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</si>
  <si>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</si>
  <si>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</si>
  <si>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</si>
  <si>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</si>
  <si>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</si>
  <si>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</si>
  <si>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</si>
  <si>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</si>
  <si>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</si>
  <si>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</si>
  <si>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</si>
  <si>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</si>
  <si>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</si>
  <si>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</si>
  <si>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</si>
  <si>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</si>
  <si>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</si>
  <si>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</si>
  <si>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</si>
  <si>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</si>
  <si>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</si>
  <si>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</si>
  <si>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</si>
  <si>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</si>
  <si>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</si>
  <si>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</si>
  <si>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</si>
  <si>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</si>
  <si>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</si>
  <si>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</si>
  <si>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</si>
  <si>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</si>
  <si>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</si>
  <si>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</si>
  <si>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</si>
  <si>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</si>
  <si>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</si>
  <si>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</si>
  <si>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</si>
  <si>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</si>
  <si>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</si>
  <si>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</si>
  <si>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</si>
  <si>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</si>
  <si>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</si>
  <si>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</si>
  <si>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</si>
  <si>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</si>
  <si>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</si>
  <si>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</si>
  <si>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</si>
  <si>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</si>
  <si>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</si>
  <si>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</si>
  <si>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</si>
  <si>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</si>
  <si>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</si>
  <si>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</si>
  <si>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</si>
  <si>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</si>
  <si>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</si>
  <si>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</si>
  <si>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</si>
  <si>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</si>
  <si>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</si>
  <si>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</si>
  <si>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</si>
  <si>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</si>
  <si>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</si>
  <si>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</si>
  <si>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</si>
  <si>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</si>
  <si>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</si>
  <si>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</si>
  <si>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</si>
  <si>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</si>
  <si>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</si>
  <si>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</si>
  <si>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</si>
  <si>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</si>
  <si>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</si>
  <si>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</si>
  <si>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</si>
  <si>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</si>
  <si>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</si>
  <si>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</si>
  <si>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</si>
  <si>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</si>
  <si>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</si>
  <si>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</si>
  <si>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</si>
  <si>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</si>
  <si>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</si>
  <si>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</si>
  <si>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</si>
  <si>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</si>
  <si>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</si>
  <si>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</si>
  <si>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</si>
  <si>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</si>
  <si>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</si>
  <si>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</si>
  <si>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</si>
  <si>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</si>
  <si>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</si>
  <si>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</si>
  <si>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</si>
  <si>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</si>
  <si>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</si>
  <si>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</si>
  <si>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</si>
  <si>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</si>
  <si>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</si>
  <si>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</si>
  <si>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</si>
  <si>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</si>
  <si>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</si>
  <si>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</si>
  <si>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</si>
  <si>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</si>
  <si>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</si>
  <si>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</si>
  <si>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</si>
  <si>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</si>
  <si>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</si>
  <si>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</si>
  <si>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</si>
  <si>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</si>
  <si>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</si>
  <si>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</si>
  <si>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</si>
  <si>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</si>
  <si>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</si>
  <si>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</si>
  <si>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</si>
  <si>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</si>
  <si>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</si>
  <si>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</si>
  <si>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</si>
  <si>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</si>
  <si>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</si>
  <si>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</si>
  <si>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</si>
  <si>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</si>
  <si>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</si>
  <si>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</si>
  <si>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</si>
  <si>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</si>
  <si>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</si>
  <si>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</si>
  <si>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</si>
  <si>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</si>
  <si>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</si>
  <si>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</si>
  <si>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</si>
  <si>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</si>
  <si>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</si>
  <si>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</si>
  <si>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</si>
  <si>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</si>
  <si>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</si>
  <si>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</si>
  <si>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</si>
  <si>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</si>
  <si>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</si>
  <si>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</si>
  <si>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</si>
  <si>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</si>
  <si>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</si>
  <si>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</si>
  <si>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</si>
  <si>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</si>
  <si>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</si>
  <si>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</si>
  <si>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</si>
  <si>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</si>
  <si>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</si>
  <si>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</si>
  <si>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</si>
  <si>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</si>
  <si>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</si>
  <si>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</si>
  <si>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</si>
  <si>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</si>
  <si>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</si>
  <si>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</si>
  <si>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</si>
  <si>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</si>
  <si>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</si>
  <si>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</si>
  <si>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</si>
  <si>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</si>
  <si>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</si>
  <si>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</si>
  <si>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</si>
  <si>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</si>
  <si>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</si>
  <si>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</si>
  <si>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</si>
  <si>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</si>
  <si>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</si>
  <si>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</si>
  <si>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</si>
  <si>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</si>
  <si>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</si>
  <si>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</si>
  <si>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</si>
  <si>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</si>
  <si>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</si>
  <si>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</si>
  <si>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</si>
  <si>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</si>
  <si>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</si>
  <si>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</si>
  <si>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</si>
  <si>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</si>
  <si>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</si>
  <si>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</si>
  <si>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</si>
  <si>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</si>
  <si>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</si>
  <si>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</si>
  <si>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</si>
  <si>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</si>
  <si>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</si>
  <si>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</si>
  <si>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</si>
  <si>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</si>
  <si>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</si>
  <si>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</si>
  <si>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</si>
  <si>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</si>
  <si>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</si>
  <si>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</si>
  <si>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</si>
  <si>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</si>
  <si>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</si>
  <si>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</si>
  <si>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</si>
  <si>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</si>
  <si>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</si>
  <si>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</si>
  <si>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</si>
  <si>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</si>
  <si>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</si>
  <si>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</si>
  <si>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</si>
  <si>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</si>
  <si>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</si>
  <si>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</si>
  <si>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</si>
  <si>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</si>
  <si>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</si>
  <si>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</si>
  <si>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</si>
  <si>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</si>
  <si>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</si>
  <si>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</si>
  <si>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</si>
  <si>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</si>
  <si>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</si>
  <si>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</si>
  <si>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</si>
  <si>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</si>
  <si>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</si>
  <si>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</si>
  <si>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</si>
  <si>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</si>
  <si>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</si>
  <si>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</si>
  <si>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</si>
  <si>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</si>
  <si>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</si>
  <si>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</si>
  <si>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</si>
  <si>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</si>
  <si>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</si>
  <si>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</si>
  <si>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</si>
  <si>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</si>
  <si>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</si>
  <si>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</si>
  <si>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</si>
  <si>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</si>
  <si>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</si>
  <si>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</si>
  <si>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</si>
  <si>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</si>
  <si>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</si>
  <si>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</si>
  <si>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</si>
  <si>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</si>
  <si>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</si>
  <si>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</si>
  <si>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</si>
  <si>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</si>
  <si>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</si>
  <si>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</si>
  <si>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</si>
  <si>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</si>
  <si>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</si>
  <si>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</si>
  <si>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</si>
  <si>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</si>
  <si>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</si>
  <si>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</si>
  <si>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</si>
  <si>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</si>
  <si>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</si>
  <si>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</si>
  <si>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</si>
  <si>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</si>
  <si>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</si>
  <si>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</si>
  <si>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</si>
  <si>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</si>
  <si>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</si>
  <si>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</si>
  <si>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</si>
  <si>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</si>
  <si>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</si>
  <si>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</si>
  <si>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</si>
  <si>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</si>
  <si>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</si>
  <si>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</si>
  <si>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</si>
  <si>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</si>
  <si>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</si>
  <si>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</si>
  <si>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</si>
  <si>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</si>
  <si>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</si>
  <si>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</si>
  <si>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</si>
  <si>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</si>
  <si>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</si>
  <si>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</si>
  <si>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</si>
  <si>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</si>
  <si>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</si>
  <si>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</si>
  <si>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</si>
  <si>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</si>
  <si>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</si>
  <si>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</si>
  <si>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</si>
  <si>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</si>
  <si>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</si>
  <si>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</si>
  <si>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</si>
  <si>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</si>
  <si>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</si>
  <si>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</si>
  <si>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</si>
  <si>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</si>
  <si>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</si>
  <si>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</si>
  <si>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</si>
  <si>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</si>
  <si>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</si>
  <si>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</si>
  <si>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</si>
  <si>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</si>
  <si>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</si>
  <si>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</si>
  <si>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</si>
  <si>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</si>
  <si>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</si>
  <si>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</si>
  <si>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</si>
  <si>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</si>
  <si>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</si>
  <si>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</si>
  <si>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</si>
  <si>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</si>
  <si>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</si>
  <si>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</si>
  <si>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</si>
  <si>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</si>
  <si>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</si>
  <si>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</si>
  <si>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</si>
  <si>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</si>
  <si>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</si>
  <si>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</si>
  <si>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</si>
  <si>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</si>
  <si>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</si>
  <si>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</si>
  <si>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</si>
  <si>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</si>
  <si>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</si>
  <si>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</si>
  <si>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</si>
  <si>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</si>
  <si>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</si>
  <si>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</si>
  <si>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</si>
  <si>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</si>
  <si>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</si>
  <si>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</si>
  <si>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</si>
  <si>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</si>
  <si>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</si>
  <si>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</si>
  <si>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</si>
  <si>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</si>
  <si>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</si>
  <si>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</si>
  <si>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</si>
  <si>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</si>
  <si>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</si>
  <si>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</si>
  <si>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</si>
  <si>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</si>
  <si>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</si>
  <si>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</si>
  <si>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</si>
  <si>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</si>
  <si>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</si>
  <si>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</si>
  <si>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</si>
  <si>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</si>
  <si>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</si>
  <si>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</si>
  <si>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</si>
  <si>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</si>
  <si>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</si>
  <si>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</si>
  <si>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</si>
  <si>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</si>
  <si>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</si>
  <si>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</si>
  <si>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</si>
  <si>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</si>
  <si>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</si>
  <si>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</si>
  <si>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</si>
  <si>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</si>
  <si>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</si>
  <si>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</si>
  <si>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</si>
  <si>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</si>
  <si>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</si>
  <si>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</si>
  <si>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</si>
  <si>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</si>
  <si>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</si>
  <si>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</si>
  <si>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</si>
  <si>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</si>
  <si>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</si>
  <si>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</si>
  <si>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</si>
  <si>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</si>
  <si>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</si>
  <si>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</si>
  <si>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</si>
  <si>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</si>
  <si>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</si>
  <si>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</si>
  <si>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</si>
  <si>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</si>
  <si>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</si>
  <si>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</si>
  <si>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</si>
  <si>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</si>
  <si>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</si>
  <si>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</si>
  <si>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</si>
  <si>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</si>
  <si>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</si>
  <si>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</si>
  <si>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</si>
  <si>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</si>
  <si>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</si>
  <si>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</si>
  <si>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</si>
  <si>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</si>
  <si>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</si>
  <si>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</si>
  <si>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</si>
  <si>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</si>
  <si>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</si>
  <si>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</si>
  <si>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</si>
  <si>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</si>
  <si>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</si>
  <si>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</si>
  <si>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</si>
  <si>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</si>
  <si>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</si>
  <si>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</si>
  <si>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</si>
  <si>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</si>
  <si>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</si>
  <si>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</si>
  <si>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</si>
  <si>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</si>
  <si>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</si>
  <si>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</si>
  <si>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</si>
  <si>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</si>
  <si>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</si>
  <si>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</si>
  <si>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</si>
  <si>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</si>
  <si>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</si>
  <si>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</si>
  <si>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</si>
  <si>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</si>
  <si>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</si>
  <si>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</si>
  <si>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</si>
  <si>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</si>
  <si>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</si>
  <si>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</si>
  <si>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</si>
  <si>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</si>
  <si>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</si>
  <si>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</si>
  <si>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</si>
  <si>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</si>
  <si>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</si>
  <si>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</si>
  <si>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</si>
  <si>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</si>
  <si>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</si>
  <si>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</si>
  <si>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</si>
  <si>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</si>
  <si>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</si>
  <si>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</si>
  <si>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</si>
  <si>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</si>
  <si>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</si>
  <si>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</si>
  <si>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</si>
  <si>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</si>
  <si>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</si>
  <si>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</si>
  <si>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</si>
  <si>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</si>
  <si>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</si>
  <si>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</si>
  <si>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</si>
  <si>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</si>
  <si>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</si>
  <si>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</si>
  <si>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</si>
  <si>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</si>
  <si>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</si>
  <si>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</si>
  <si>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</si>
  <si>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</si>
  <si>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</si>
  <si>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</si>
  <si>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</si>
  <si>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</si>
  <si>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</si>
  <si>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</si>
  <si>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</si>
  <si>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</si>
  <si>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</si>
  <si>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</si>
  <si>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</si>
  <si>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</si>
  <si>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</si>
  <si>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</si>
  <si>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</si>
  <si>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</si>
  <si>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</si>
  <si>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</si>
  <si>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</si>
  <si>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</si>
  <si>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</si>
  <si>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</si>
  <si>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</si>
  <si>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</si>
  <si>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</si>
  <si>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</si>
  <si>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</si>
  <si>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</si>
  <si>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</si>
  <si>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</si>
  <si>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</si>
  <si>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</si>
  <si>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</si>
  <si>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</si>
  <si>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</si>
  <si>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</si>
  <si>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</si>
  <si>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</si>
  <si>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</si>
  <si>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</si>
  <si>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</si>
  <si>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</si>
  <si>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</si>
  <si>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</si>
  <si>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</si>
  <si>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</si>
  <si>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</si>
  <si>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</si>
  <si>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</si>
  <si>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</si>
  <si>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</si>
  <si>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</si>
  <si>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</si>
  <si>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</si>
  <si>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</si>
  <si>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</si>
  <si>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</si>
  <si>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</si>
  <si>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</si>
  <si>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</si>
  <si>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</si>
  <si>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</si>
  <si>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</si>
  <si>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</si>
  <si>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</si>
  <si>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</si>
  <si>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</si>
  <si>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</si>
  <si>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</si>
  <si>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</si>
  <si>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</si>
  <si>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</si>
  <si>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</si>
  <si>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</si>
  <si>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</si>
  <si>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</si>
  <si>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</si>
  <si>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</si>
  <si>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</si>
  <si>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</si>
  <si>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</si>
  <si>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</si>
  <si>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</si>
  <si>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</si>
  <si>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</si>
  <si>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</si>
  <si>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</si>
  <si>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</si>
  <si>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</si>
  <si>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</si>
  <si>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</si>
  <si>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</si>
  <si>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</si>
  <si>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</si>
  <si>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</si>
  <si>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</si>
  <si>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</si>
  <si>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</si>
  <si>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</si>
  <si>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</si>
  <si>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</si>
  <si>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</si>
  <si>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</si>
  <si>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</si>
  <si>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</si>
  <si>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</si>
  <si>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</si>
  <si>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</si>
  <si>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</si>
  <si>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</si>
  <si>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</si>
  <si>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</si>
  <si>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</si>
  <si>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</si>
  <si>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</si>
  <si>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</si>
  <si>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</si>
  <si>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</si>
  <si>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</si>
  <si>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</si>
  <si>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</si>
  <si>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</si>
  <si>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</si>
  <si>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</si>
  <si>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</si>
  <si>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</si>
  <si>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</si>
  <si>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</si>
  <si>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</si>
  <si>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</si>
  <si>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</si>
  <si>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</si>
  <si>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</si>
  <si>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</si>
  <si>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</si>
  <si>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</si>
  <si>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</si>
  <si>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</si>
  <si>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</si>
  <si>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</si>
  <si>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</si>
  <si>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</si>
  <si>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</si>
  <si>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</si>
  <si>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</si>
  <si>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</si>
  <si>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</si>
  <si>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</si>
  <si>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</si>
  <si>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</si>
  <si>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</si>
  <si>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</si>
  <si>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</si>
  <si>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</si>
  <si>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</si>
  <si>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</si>
  <si>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</si>
  <si>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</si>
  <si>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</si>
  <si>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</si>
  <si>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</si>
  <si>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</si>
  <si>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</si>
  <si>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</si>
  <si>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</si>
  <si>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</si>
  <si>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</si>
  <si>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</si>
  <si>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</si>
  <si>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</si>
  <si>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</si>
  <si>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</si>
  <si>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</si>
  <si>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</si>
  <si>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</si>
  <si>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</si>
  <si>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</si>
  <si>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</si>
  <si>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</si>
  <si>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</si>
  <si>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</si>
  <si>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</si>
  <si>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</si>
  <si>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</si>
  <si>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</si>
  <si>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</si>
  <si>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</si>
  <si>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</si>
  <si>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</si>
  <si>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</si>
  <si>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</si>
  <si>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</si>
  <si>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</si>
  <si>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</si>
  <si>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</si>
  <si>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</si>
  <si>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</si>
  <si>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</si>
  <si>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</si>
  <si>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</si>
  <si>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</si>
  <si>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</si>
  <si>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</si>
  <si>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</si>
  <si>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</si>
  <si>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</si>
  <si>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</si>
  <si>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</si>
  <si>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</si>
  <si>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</si>
  <si>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</si>
  <si>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</si>
  <si>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</si>
  <si>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</si>
  <si>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</si>
  <si>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</si>
  <si>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</si>
  <si>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</si>
  <si>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</si>
  <si>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</si>
  <si>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</si>
  <si>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</si>
  <si>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</si>
  <si>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</si>
  <si>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</si>
  <si>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</si>
  <si>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</si>
  <si>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</si>
  <si>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</si>
  <si>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</si>
  <si>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</si>
  <si>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</si>
  <si>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</si>
  <si>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</si>
  <si>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</si>
  <si>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</si>
  <si>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</si>
  <si>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</si>
  <si>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</si>
  <si>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</si>
  <si>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</si>
  <si>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</si>
  <si>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</si>
  <si>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</si>
  <si>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</si>
  <si>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</si>
  <si>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</si>
  <si>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</si>
  <si>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</si>
  <si>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</si>
  <si>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</si>
  <si>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</si>
  <si>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</si>
  <si>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</si>
  <si>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</si>
  <si>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</si>
  <si>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</si>
  <si>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</si>
  <si>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</si>
  <si>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</si>
  <si>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</si>
  <si>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</si>
  <si>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</si>
  <si>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</si>
  <si>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</si>
  <si>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</si>
  <si>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</si>
  <si>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</si>
  <si>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</si>
  <si>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</si>
  <si>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</si>
  <si>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</si>
  <si>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</si>
  <si>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</si>
  <si>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</si>
  <si>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</si>
  <si>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</si>
  <si>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</si>
  <si>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</si>
  <si>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</si>
  <si>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</si>
  <si>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</si>
  <si>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</si>
  <si>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</si>
  <si>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</si>
  <si>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</si>
  <si>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</si>
  <si>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</si>
  <si>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</si>
  <si>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</si>
  <si>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</si>
  <si>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</si>
  <si>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</si>
  <si>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</si>
  <si>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</si>
  <si>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</si>
  <si>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</si>
  <si>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</si>
  <si>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</si>
  <si>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</si>
  <si>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</si>
  <si>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</si>
  <si>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</si>
  <si>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</si>
  <si>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</si>
  <si>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</si>
  <si>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</si>
  <si>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</si>
  <si>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</si>
  <si>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</si>
  <si>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</si>
  <si>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</si>
  <si>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</si>
  <si>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</si>
  <si>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</si>
  <si>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</si>
  <si>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</si>
  <si>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</si>
  <si>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</si>
  <si>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</si>
  <si>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</si>
  <si>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</si>
  <si>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</si>
  <si>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</si>
  <si>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</si>
  <si>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</si>
  <si>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</si>
  <si>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</si>
  <si>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</si>
  <si>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</si>
  <si>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</si>
  <si>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</si>
  <si>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</si>
  <si>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</si>
  <si>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</si>
  <si>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</si>
  <si>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</si>
  <si>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</si>
  <si>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</si>
  <si>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</si>
  <si>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</si>
  <si>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</si>
  <si>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</si>
  <si>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</si>
  <si>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</si>
  <si>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</si>
  <si>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</si>
  <si>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</si>
  <si>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</si>
  <si>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</si>
  <si>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</si>
  <si>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</si>
  <si>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</si>
  <si>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</si>
  <si>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</si>
  <si>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</si>
  <si>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</si>
  <si>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</si>
  <si>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</si>
  <si>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</si>
  <si>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</si>
  <si>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</si>
  <si>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</si>
  <si>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</si>
  <si>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</si>
  <si>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</si>
  <si>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</si>
  <si>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</si>
  <si>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</si>
  <si>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</si>
  <si>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</si>
  <si>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</si>
  <si>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</si>
  <si>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</si>
  <si>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</si>
  <si>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</si>
  <si>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</si>
  <si>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</si>
  <si>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</si>
  <si>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</si>
  <si>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</si>
  <si>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</si>
  <si>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</si>
  <si>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</si>
  <si>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</si>
  <si>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</si>
  <si>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</si>
  <si>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</si>
  <si>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</si>
  <si>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</si>
  <si>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</si>
  <si>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</si>
  <si>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</si>
  <si>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</si>
  <si>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</si>
  <si>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</si>
  <si>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</si>
  <si>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</si>
  <si>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</si>
  <si>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</si>
  <si>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</si>
  <si>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</si>
  <si>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</si>
  <si>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</si>
  <si>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</si>
  <si>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</si>
  <si>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</si>
  <si>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</si>
  <si>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</si>
  <si>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</si>
  <si>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</si>
  <si>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</si>
  <si>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</si>
  <si>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</si>
  <si>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</si>
  <si>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</si>
  <si>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</si>
  <si>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</si>
  <si>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</si>
  <si>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</si>
  <si>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</si>
  <si>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</si>
  <si>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</si>
  <si>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</si>
  <si>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</si>
  <si>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</si>
  <si>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</si>
  <si>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</si>
  <si>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</si>
  <si>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</si>
  <si>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</si>
  <si>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</si>
  <si>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</si>
  <si>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</si>
  <si>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</si>
  <si>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</si>
  <si>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</si>
  <si>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</si>
  <si>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</si>
  <si>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</si>
  <si>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</si>
  <si>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</si>
  <si>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</si>
  <si>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</si>
  <si>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</si>
  <si>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</si>
  <si>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</si>
  <si>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</si>
  <si>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</si>
  <si>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</si>
  <si>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</si>
  <si>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</si>
  <si>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</si>
  <si>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</si>
  <si>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</si>
  <si>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</si>
  <si>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</si>
  <si>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</si>
  <si>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</si>
  <si>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</si>
  <si>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</si>
  <si>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</si>
  <si>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</si>
  <si>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</si>
  <si>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</si>
  <si>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</si>
  <si>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</si>
  <si>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</si>
  <si>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</si>
  <si>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</si>
  <si>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</si>
  <si>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</si>
  <si>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</si>
  <si>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</si>
  <si>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</si>
  <si>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</si>
  <si>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</si>
  <si>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</si>
  <si>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</si>
  <si>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</si>
  <si>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</si>
  <si>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</si>
  <si>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</si>
  <si>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</si>
  <si>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</si>
  <si>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</si>
  <si>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</si>
  <si>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</si>
  <si>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</si>
  <si>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</si>
  <si>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</si>
  <si>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</si>
  <si>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</si>
  <si>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</si>
  <si>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</si>
  <si>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</si>
  <si>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</si>
  <si>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</si>
  <si>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</si>
  <si>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</si>
  <si>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</si>
  <si>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</si>
  <si>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</si>
  <si>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</si>
  <si>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</si>
  <si>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</si>
  <si>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</si>
  <si>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</si>
  <si>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</si>
  <si>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</si>
  <si>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</si>
  <si>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</si>
  <si>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</si>
  <si>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</si>
  <si>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</si>
  <si>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</si>
  <si>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</si>
  <si>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</si>
  <si>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</si>
  <si>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</si>
  <si>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</si>
  <si>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</si>
  <si>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</si>
  <si>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</si>
  <si>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</si>
  <si>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</si>
  <si>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</si>
  <si>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</si>
  <si>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</si>
  <si>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</si>
  <si>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</si>
  <si>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</si>
  <si>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</si>
  <si>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</si>
  <si>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</si>
  <si>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</si>
  <si>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</si>
  <si>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</si>
  <si>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</si>
  <si>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</si>
  <si>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</si>
  <si>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</si>
  <si>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</si>
  <si>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</si>
  <si>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</si>
  <si>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</si>
  <si>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</si>
  <si>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</si>
  <si>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</si>
  <si>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</si>
  <si>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</si>
  <si>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</si>
  <si>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</si>
  <si>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</si>
  <si>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</si>
  <si>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</si>
  <si>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</si>
  <si>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</si>
  <si>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</si>
  <si>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</si>
  <si>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</si>
  <si>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</si>
  <si>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</si>
  <si>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</si>
  <si>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</si>
  <si>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</si>
  <si>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</si>
  <si>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</si>
  <si>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</si>
  <si>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</si>
  <si>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</si>
  <si>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</si>
  <si>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</si>
  <si>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</si>
  <si>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</si>
  <si>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</si>
  <si>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</si>
  <si>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</si>
  <si>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</si>
  <si>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</si>
  <si>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</si>
  <si>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</si>
  <si>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</si>
  <si>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</si>
  <si>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</si>
  <si>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</si>
  <si>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</si>
  <si>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</si>
  <si>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</si>
  <si>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</si>
  <si>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</si>
  <si>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</si>
  <si>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</si>
  <si>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</si>
  <si>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</si>
  <si>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</si>
  <si>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</si>
  <si>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</si>
  <si>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</si>
  <si>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</si>
  <si>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</si>
  <si>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</si>
  <si>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</si>
  <si>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</si>
  <si>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</si>
  <si>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</si>
  <si>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</si>
  <si>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</si>
  <si>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</si>
  <si>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</si>
  <si>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</si>
  <si>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</si>
  <si>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</si>
  <si>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</si>
  <si>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</si>
  <si>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</si>
  <si>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</si>
  <si>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</si>
  <si>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</si>
  <si>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</si>
  <si>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</si>
  <si>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</si>
  <si>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</si>
  <si>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</si>
  <si>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</si>
  <si>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</si>
  <si>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</si>
  <si>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</si>
  <si>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</si>
  <si>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</si>
  <si>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</si>
  <si>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</si>
  <si>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</si>
  <si>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</si>
  <si>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</si>
  <si>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</si>
  <si>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</si>
  <si>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</si>
  <si>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</si>
  <si>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</si>
  <si>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</si>
  <si>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</si>
  <si>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</si>
  <si>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</si>
  <si>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</si>
  <si>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</si>
  <si>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</si>
  <si>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</si>
  <si>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</si>
  <si>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</si>
  <si>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</si>
  <si>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</si>
  <si>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</si>
  <si>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</si>
  <si>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</si>
  <si>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</si>
  <si>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</si>
  <si>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</si>
  <si>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</si>
  <si>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</si>
  <si>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</si>
  <si>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</si>
  <si>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</si>
  <si>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</si>
  <si>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</si>
  <si>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</si>
  <si>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</si>
  <si>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</si>
  <si>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</si>
  <si>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</si>
  <si>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</si>
  <si>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</si>
  <si>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</si>
  <si>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</si>
  <si>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</si>
  <si>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</si>
  <si>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</si>
  <si>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</si>
  <si>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</si>
  <si>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</si>
  <si>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</si>
  <si>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</si>
  <si>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</si>
  <si>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</si>
  <si>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</si>
  <si>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</si>
  <si>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</si>
  <si>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</si>
  <si>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</si>
  <si>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</si>
  <si>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</si>
  <si>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</si>
  <si>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</si>
  <si>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</si>
  <si>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</si>
  <si>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</si>
  <si>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</si>
  <si>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</si>
  <si>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</si>
  <si>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</si>
  <si>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</si>
  <si>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</si>
  <si>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</si>
  <si>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</si>
  <si>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</si>
  <si>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</si>
  <si>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</si>
  <si>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</si>
  <si>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</si>
  <si>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</si>
  <si>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</si>
  <si>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</si>
  <si>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</si>
  <si>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</si>
  <si>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</si>
  <si>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</si>
  <si>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</si>
  <si>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</si>
  <si>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</si>
  <si>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</si>
  <si>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</si>
  <si>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</si>
  <si>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</si>
  <si>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</si>
  <si>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</si>
  <si>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</si>
  <si>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</si>
  <si>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</si>
  <si>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</si>
  <si>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</si>
  <si>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</si>
  <si>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</si>
  <si>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</si>
  <si>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</si>
  <si>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</si>
  <si>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</si>
  <si>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</si>
  <si>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</si>
  <si>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</si>
  <si>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</si>
  <si>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</si>
  <si>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</si>
  <si>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</si>
  <si>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</si>
  <si>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</si>
  <si>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</si>
  <si>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</si>
  <si>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</si>
  <si>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</si>
  <si>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</si>
  <si>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</si>
  <si>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</si>
  <si>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</si>
  <si>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</si>
  <si>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</si>
  <si>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</si>
  <si>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</si>
  <si>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</si>
  <si>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</si>
  <si>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</si>
  <si>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</si>
  <si>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</si>
  <si>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</si>
  <si>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</si>
  <si>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</si>
  <si>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</si>
  <si>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</si>
  <si>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</si>
  <si>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</si>
  <si>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</si>
  <si>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</si>
  <si>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</si>
  <si>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</si>
  <si>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</si>
  <si>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</si>
  <si>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</si>
  <si>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</si>
  <si>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</si>
  <si>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</si>
  <si>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</si>
  <si>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</si>
  <si>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</si>
  <si>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</si>
  <si>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</si>
  <si>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</si>
  <si>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</si>
  <si>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</si>
  <si>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</si>
  <si>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</si>
  <si>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</si>
  <si>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</si>
  <si>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</si>
  <si>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</si>
  <si>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</si>
  <si>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</si>
  <si>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</si>
  <si>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</si>
  <si>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</si>
  <si>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</si>
  <si>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</si>
  <si>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</si>
  <si>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</si>
  <si>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</si>
  <si>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</si>
  <si>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</si>
  <si>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</si>
  <si>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</si>
  <si>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</si>
  <si>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</si>
  <si>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</si>
  <si>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</si>
  <si>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</si>
  <si>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</si>
  <si>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</si>
  <si>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</si>
  <si>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</si>
  <si>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</si>
  <si>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</si>
  <si>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</si>
  <si>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</si>
  <si>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</si>
  <si>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</si>
  <si>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</si>
  <si>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</si>
  <si>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</si>
  <si>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</si>
  <si>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</si>
  <si>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</si>
  <si>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</si>
  <si>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</si>
  <si>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</si>
  <si>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</si>
  <si>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</si>
  <si>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</si>
  <si>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</si>
  <si>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</si>
  <si>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</si>
  <si>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</si>
  <si>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</si>
  <si>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</si>
  <si>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</si>
  <si>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</si>
  <si>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</si>
  <si>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</si>
  <si>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</si>
  <si>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</si>
  <si>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</si>
  <si>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</si>
  <si>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</si>
  <si>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</si>
  <si>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</si>
  <si>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</si>
  <si>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</si>
  <si>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</si>
  <si>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</si>
  <si>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</si>
  <si>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</si>
  <si>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</si>
  <si>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</si>
  <si>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</si>
  <si>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</si>
  <si>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</si>
  <si>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</si>
  <si>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</si>
  <si>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</si>
  <si>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</si>
  <si>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</si>
  <si>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</si>
  <si>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</si>
  <si>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</si>
  <si>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</si>
  <si>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</si>
  <si>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</si>
  <si>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</si>
  <si>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</si>
  <si>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</si>
  <si>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</si>
  <si>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</si>
  <si>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</si>
  <si>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</si>
  <si>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</si>
  <si>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</si>
  <si>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</si>
  <si>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</si>
  <si>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</si>
  <si>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</si>
  <si>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</si>
  <si>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</si>
  <si>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</si>
  <si>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</si>
  <si>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</si>
  <si>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</si>
  <si>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</si>
  <si>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</si>
  <si>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</si>
  <si>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</si>
  <si>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</si>
  <si>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</si>
  <si>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</si>
  <si>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</si>
  <si>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</si>
  <si>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</si>
  <si>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</si>
  <si>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</si>
  <si>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</si>
  <si>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</si>
  <si>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</si>
  <si>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</si>
  <si>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</si>
  <si>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</si>
  <si>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</si>
  <si>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</si>
  <si>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</si>
  <si>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</si>
  <si>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</si>
  <si>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</si>
  <si>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</si>
  <si>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</si>
  <si>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</si>
  <si>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</si>
  <si>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</si>
  <si>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</si>
  <si>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</si>
  <si>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</si>
  <si>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</si>
  <si>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</si>
  <si>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</si>
  <si>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</si>
  <si>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</si>
  <si>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</si>
  <si>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</si>
  <si>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</si>
  <si>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</si>
  <si>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</si>
  <si>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</si>
  <si>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</si>
  <si>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</si>
  <si>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</si>
  <si>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</si>
  <si>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</si>
  <si>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</si>
  <si>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</si>
  <si>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</si>
  <si>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</si>
  <si>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</si>
  <si>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</si>
  <si>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</si>
  <si>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</si>
  <si>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</si>
  <si>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</si>
  <si>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</si>
  <si>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</si>
  <si>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</si>
  <si>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</si>
  <si>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</si>
  <si>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</si>
  <si>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</si>
  <si>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</si>
  <si>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</si>
  <si>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</si>
  <si>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</si>
  <si>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</si>
  <si>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</si>
  <si>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</si>
  <si>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</si>
  <si>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</si>
  <si>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</si>
  <si>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</si>
  <si>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</si>
  <si>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</si>
  <si>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</si>
  <si>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</si>
  <si>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</si>
  <si>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</si>
  <si>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</si>
  <si>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</si>
  <si>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</si>
  <si>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</si>
  <si>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</si>
  <si>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</si>
  <si>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</si>
  <si>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</si>
  <si>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</si>
  <si>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</si>
  <si>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</si>
  <si>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</si>
  <si>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</si>
  <si>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</si>
  <si>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</si>
  <si>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</si>
  <si>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</si>
  <si>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</si>
  <si>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</si>
  <si>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</si>
  <si>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</si>
  <si>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</si>
  <si>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</si>
  <si>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</si>
  <si>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</si>
  <si>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</si>
  <si>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</si>
  <si>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</si>
  <si>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</si>
  <si>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</si>
  <si>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</si>
  <si>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</si>
  <si>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</si>
  <si>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</si>
  <si>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</si>
  <si>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</si>
  <si>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</si>
  <si>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</si>
  <si>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</si>
  <si>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</si>
  <si>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</si>
  <si>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</si>
  <si>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</si>
  <si>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</si>
  <si>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</si>
  <si>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</si>
  <si>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</si>
  <si>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</si>
  <si>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</si>
  <si>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</si>
  <si>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</si>
  <si>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</si>
  <si>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</si>
  <si>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</si>
  <si>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</si>
  <si>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</si>
  <si>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</si>
  <si>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</si>
  <si>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</si>
  <si>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</si>
  <si>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</si>
  <si>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</si>
  <si>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</si>
  <si>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</si>
  <si>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</si>
  <si>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</si>
  <si>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</si>
  <si>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</si>
  <si>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</si>
  <si>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</si>
  <si>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</si>
  <si>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</si>
  <si>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</si>
  <si>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</si>
  <si>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</si>
  <si>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</si>
  <si>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</si>
  <si>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</si>
  <si>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</si>
  <si>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</si>
  <si>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</si>
  <si>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</si>
  <si>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</si>
  <si>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</si>
  <si>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</si>
  <si>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</si>
  <si>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</si>
  <si>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</si>
  <si>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</si>
  <si>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</si>
  <si>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</si>
  <si>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</si>
  <si>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</si>
  <si>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</si>
  <si>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</si>
  <si>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</si>
  <si>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</si>
  <si>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</si>
  <si>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</si>
  <si>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</si>
  <si>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</si>
  <si>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</si>
  <si>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</si>
  <si>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</si>
  <si>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</si>
  <si>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</si>
  <si>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</si>
  <si>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</si>
  <si>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</si>
  <si>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</si>
  <si>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</si>
  <si>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</si>
  <si>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</si>
  <si>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</si>
  <si>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</si>
  <si>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</si>
  <si>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</si>
  <si>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</si>
  <si>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</si>
  <si>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</si>
  <si>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</si>
  <si>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</si>
  <si>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</si>
  <si>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</si>
  <si>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</si>
  <si>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</si>
  <si>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</si>
  <si>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</si>
  <si>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</si>
  <si>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</si>
  <si>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</si>
  <si>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</si>
  <si>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</si>
  <si>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</si>
  <si>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</si>
  <si>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</si>
  <si>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</si>
  <si>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</si>
  <si>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</si>
  <si>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</si>
  <si>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</si>
  <si>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</si>
  <si>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</si>
  <si>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</si>
  <si>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</si>
  <si>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</si>
  <si>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</si>
  <si>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</si>
  <si>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</si>
  <si>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</si>
  <si>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</si>
  <si>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</si>
  <si>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</si>
  <si>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</si>
  <si>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</si>
  <si>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</si>
  <si>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</si>
  <si>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</si>
  <si>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</si>
  <si>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</si>
  <si>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</si>
  <si>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</si>
  <si>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</si>
  <si>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</si>
  <si>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</si>
  <si>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</si>
  <si>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</si>
  <si>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</si>
  <si>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</si>
  <si>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</si>
  <si>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</si>
  <si>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</si>
  <si>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</si>
  <si>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</si>
  <si>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</si>
  <si>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</si>
  <si>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</si>
  <si>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</si>
  <si>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</si>
  <si>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</si>
  <si>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</si>
  <si>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</si>
  <si>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</si>
  <si>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</si>
  <si>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</si>
  <si>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</si>
  <si>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</si>
  <si>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</si>
  <si>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</si>
  <si>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</si>
  <si>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</si>
  <si>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</si>
  <si>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</si>
  <si>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</si>
  <si>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</si>
  <si>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</si>
  <si>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</si>
  <si>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</si>
  <si>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</si>
  <si>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</si>
  <si>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</si>
  <si>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</si>
  <si>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</si>
  <si>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</si>
  <si>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</si>
  <si>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</si>
  <si>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</si>
  <si>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</si>
  <si>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</si>
  <si>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</si>
  <si>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</si>
  <si>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</si>
  <si>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</si>
  <si>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</si>
  <si>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</si>
  <si>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</si>
  <si>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</si>
  <si>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</si>
  <si>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</si>
  <si>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</si>
  <si>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</si>
  <si>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</si>
  <si>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</si>
  <si>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</si>
  <si>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</si>
  <si>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</si>
  <si>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</si>
  <si>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</si>
  <si>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</si>
  <si>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</si>
  <si>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</si>
  <si>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</si>
  <si>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</si>
  <si>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</si>
  <si>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</si>
  <si>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</si>
  <si>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</si>
  <si>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</si>
  <si>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</si>
  <si>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</si>
  <si>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</si>
  <si>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</si>
  <si>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</si>
  <si>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</si>
  <si>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</si>
  <si>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</si>
  <si>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</si>
  <si>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</si>
  <si>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</si>
  <si>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</si>
  <si>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</si>
  <si>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</si>
  <si>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</si>
  <si>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</si>
  <si>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</si>
  <si>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</si>
  <si>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</si>
  <si>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</si>
  <si>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</si>
  <si>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</si>
  <si>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</si>
  <si>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</si>
  <si>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</si>
  <si>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</si>
  <si>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</si>
  <si>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</si>
  <si>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</si>
  <si>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</si>
  <si>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</si>
  <si>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</si>
  <si>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</si>
  <si>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</si>
  <si>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</si>
  <si>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</si>
  <si>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</si>
  <si>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</si>
  <si>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</si>
  <si>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</si>
  <si>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</si>
  <si>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</si>
  <si>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</si>
  <si>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</si>
  <si>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</si>
  <si>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</si>
  <si>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</si>
  <si>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</si>
  <si>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</si>
  <si>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</si>
  <si>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</si>
  <si>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</si>
  <si>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</si>
  <si>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</si>
  <si>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</si>
  <si>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</si>
  <si>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</si>
  <si>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</si>
  <si>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</si>
  <si>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</si>
  <si>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</si>
  <si>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</si>
  <si>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</si>
  <si>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</si>
  <si>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</si>
  <si>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</si>
  <si>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</si>
  <si>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</si>
  <si>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</si>
  <si>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</si>
  <si>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</si>
  <si>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</si>
  <si>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</si>
  <si>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</si>
  <si>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</si>
  <si>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</si>
  <si>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</si>
  <si>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</si>
  <si>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</si>
  <si>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</si>
  <si>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</si>
  <si>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</si>
  <si>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</si>
  <si>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</si>
  <si>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</si>
  <si>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</si>
  <si>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</si>
  <si>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</si>
  <si>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</si>
  <si>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</si>
  <si>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</si>
  <si>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</si>
  <si>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</si>
  <si>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</si>
  <si>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</si>
  <si>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</si>
  <si>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</si>
  <si>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</si>
  <si>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</si>
  <si>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</si>
  <si>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</si>
  <si>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</si>
  <si>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</si>
  <si>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</si>
  <si>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</si>
  <si>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</si>
  <si>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</si>
  <si>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</si>
  <si>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</si>
  <si>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</si>
  <si>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</si>
  <si>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</si>
  <si>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</si>
  <si>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</si>
  <si>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</si>
  <si>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</si>
  <si>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</si>
  <si>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</si>
  <si>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</si>
  <si>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</si>
  <si>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</si>
  <si>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</si>
  <si>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</si>
  <si>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</si>
  <si>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</si>
  <si>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</si>
  <si>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</si>
  <si>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</si>
  <si>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</si>
  <si>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</si>
  <si>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</si>
  <si>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</si>
  <si>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</si>
  <si>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</si>
  <si>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</si>
  <si>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</si>
  <si>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</si>
  <si>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</si>
  <si>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</si>
  <si>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</si>
  <si>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</si>
  <si>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</si>
  <si>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</si>
  <si>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</si>
  <si>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</si>
  <si>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</si>
  <si>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</si>
  <si>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</si>
  <si>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</si>
  <si>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</si>
  <si>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</si>
  <si>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</si>
  <si>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</si>
  <si>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</si>
  <si>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</si>
  <si>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</si>
  <si>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</si>
  <si>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</si>
  <si>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</si>
  <si>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</si>
  <si>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</si>
  <si>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</si>
  <si>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</si>
  <si>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</si>
  <si>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</si>
  <si>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</si>
  <si>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</si>
  <si>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</si>
  <si>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</si>
  <si>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</si>
  <si>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</si>
  <si>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</si>
  <si>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</si>
  <si>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</si>
  <si>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</si>
  <si>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</si>
  <si>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</si>
  <si>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</si>
  <si>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</si>
  <si>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</si>
  <si>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</si>
  <si>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</si>
  <si>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</si>
  <si>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</si>
  <si>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</si>
  <si>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</si>
  <si>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</si>
  <si>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</si>
  <si>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</si>
  <si>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</si>
  <si>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</si>
  <si>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</si>
  <si>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</si>
  <si>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</si>
  <si>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</si>
  <si>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</si>
  <si>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</si>
  <si>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</si>
  <si>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</si>
  <si>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</si>
  <si>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</si>
  <si>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</si>
  <si>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</si>
  <si>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</si>
  <si>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</si>
  <si>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</si>
  <si>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</si>
  <si>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</si>
  <si>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</si>
  <si>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</si>
  <si>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</si>
  <si>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</si>
  <si>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</si>
  <si>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</si>
  <si>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</si>
  <si>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</si>
  <si>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</si>
  <si>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</si>
  <si>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</si>
  <si>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</si>
  <si>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</si>
  <si>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</si>
  <si>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</si>
  <si>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</si>
  <si>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</si>
  <si>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</si>
  <si>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</si>
  <si>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</si>
  <si>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</si>
  <si>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</si>
  <si>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</si>
  <si>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</si>
  <si>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</si>
  <si>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</si>
  <si>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</si>
  <si>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</si>
  <si>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</si>
  <si>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</si>
  <si>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</si>
  <si>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</si>
  <si>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</si>
  <si>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</si>
  <si>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</si>
  <si>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</si>
  <si>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</si>
  <si>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</si>
  <si>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</si>
  <si>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</si>
  <si>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</si>
  <si>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</si>
  <si>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</si>
  <si>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</si>
  <si>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</si>
  <si>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</si>
  <si>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</si>
  <si>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</si>
  <si>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</si>
  <si>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</si>
  <si>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</si>
  <si>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</si>
  <si>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</si>
  <si>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</si>
  <si>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</si>
  <si>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</si>
  <si>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</si>
  <si>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</si>
  <si>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</si>
  <si>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</si>
  <si>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</si>
  <si>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</si>
  <si>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</si>
  <si>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</si>
  <si>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</si>
  <si>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</si>
  <si>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</si>
  <si>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</si>
  <si>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</si>
  <si>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</si>
  <si>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</si>
  <si>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</si>
  <si>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</si>
  <si>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</si>
  <si>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</si>
  <si>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</si>
  <si>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</si>
  <si>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</si>
  <si>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</si>
  <si>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</si>
  <si>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</si>
  <si>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</si>
  <si>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</si>
  <si>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</si>
  <si>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</si>
  <si>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</si>
  <si>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</si>
  <si>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</si>
  <si>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</si>
  <si>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</si>
  <si>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</si>
  <si>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</si>
  <si>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</si>
  <si>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</si>
  <si>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</si>
  <si>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</si>
  <si>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</si>
  <si>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</si>
  <si>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</si>
  <si>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</si>
  <si>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</si>
  <si>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</si>
  <si>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</si>
  <si>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</si>
  <si>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</si>
  <si>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</si>
  <si>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</si>
  <si>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</si>
  <si>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</si>
  <si>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</si>
  <si>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</si>
  <si>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</si>
  <si>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</si>
  <si>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</si>
  <si>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</si>
  <si>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</si>
  <si>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</si>
  <si>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</si>
  <si>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</si>
  <si>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</si>
  <si>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</si>
  <si>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</si>
  <si>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</si>
  <si>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</si>
  <si>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</si>
  <si>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</si>
  <si>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</si>
  <si>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</si>
  <si>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</si>
  <si>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</si>
  <si>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</si>
  <si>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</si>
  <si>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</si>
  <si>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</si>
  <si>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</si>
  <si>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</si>
  <si>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</si>
  <si>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</si>
  <si>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</si>
  <si>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</si>
  <si>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</si>
  <si>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</si>
  <si>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</si>
  <si>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</si>
  <si>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</si>
  <si>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</si>
  <si>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</si>
  <si>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</si>
  <si>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</si>
  <si>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</si>
  <si>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</si>
  <si>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</si>
  <si>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</si>
  <si>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</si>
  <si>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</si>
  <si>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</si>
  <si>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</si>
  <si>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</si>
  <si>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</si>
  <si>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</si>
  <si>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</si>
  <si>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</si>
  <si>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</si>
  <si>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</si>
  <si>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</si>
  <si>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</si>
  <si>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</si>
  <si>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</si>
  <si>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</si>
  <si>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</si>
  <si>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</si>
  <si>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</si>
  <si>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</si>
  <si>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</si>
  <si>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</si>
  <si>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</si>
  <si>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</si>
  <si>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</si>
  <si>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</si>
  <si>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</si>
  <si>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</si>
  <si>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</si>
  <si>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</si>
  <si>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</si>
  <si>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</si>
  <si>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</si>
  <si>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</si>
  <si>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</si>
  <si>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</si>
  <si>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</si>
  <si>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</si>
  <si>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</si>
  <si>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</si>
  <si>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</si>
  <si>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</si>
  <si>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</si>
  <si>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</si>
  <si>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</si>
  <si>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</si>
  <si>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</si>
  <si>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</si>
  <si>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</si>
  <si>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</si>
  <si>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</si>
  <si>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</si>
  <si>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</si>
  <si>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</si>
  <si>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</si>
  <si>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</si>
  <si>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</si>
  <si>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</si>
  <si>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</si>
  <si>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</si>
  <si>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</si>
  <si>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</si>
  <si>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</si>
  <si>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</si>
  <si>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</si>
  <si>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</si>
  <si>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</si>
  <si>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</si>
  <si>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</si>
  <si>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</si>
  <si>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</si>
  <si>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</si>
  <si>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</si>
  <si>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</si>
  <si>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</si>
  <si>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</si>
  <si>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</si>
  <si>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</si>
  <si>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</si>
  <si>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</si>
  <si>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</si>
  <si>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</si>
  <si>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</si>
  <si>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</si>
  <si>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</si>
  <si>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</si>
  <si>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</si>
  <si>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</si>
  <si>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</si>
  <si>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</si>
  <si>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</si>
  <si>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</si>
  <si>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</si>
  <si>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</si>
  <si>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</si>
  <si>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</si>
  <si>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</si>
  <si>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</si>
  <si>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</si>
  <si>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</si>
  <si>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</si>
  <si>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</si>
  <si>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</si>
  <si>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</si>
  <si>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</si>
  <si>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</si>
  <si>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</si>
  <si>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</si>
  <si>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</si>
  <si>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</si>
  <si>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</si>
  <si>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</si>
  <si>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</si>
  <si>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</si>
  <si>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</si>
  <si>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</si>
  <si>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</si>
  <si>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</si>
  <si>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</si>
  <si>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</si>
  <si>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</si>
  <si>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</si>
  <si>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</si>
  <si>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</si>
  <si>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</si>
  <si>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</si>
  <si>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</si>
  <si>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</si>
  <si>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</si>
  <si>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</si>
  <si>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</si>
  <si>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</si>
  <si>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</si>
  <si>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</si>
  <si>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</si>
  <si>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</si>
  <si>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</si>
  <si>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</si>
  <si>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</si>
  <si>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</si>
  <si>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</si>
  <si>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</si>
  <si>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</si>
  <si>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</si>
  <si>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</si>
  <si>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</si>
  <si>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</si>
  <si>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</si>
  <si>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</si>
  <si>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</si>
  <si>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</si>
  <si>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</si>
  <si>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</si>
  <si>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</si>
  <si>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</si>
  <si>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</si>
  <si>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</si>
  <si>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</si>
  <si>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</si>
  <si>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</si>
  <si>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</si>
  <si>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</si>
  <si>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</si>
  <si>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</si>
  <si>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</si>
  <si>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</si>
  <si>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</si>
  <si>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</si>
  <si>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</si>
  <si>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</si>
  <si>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</si>
  <si>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</si>
  <si>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</si>
  <si>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</si>
  <si>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</si>
  <si>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</si>
  <si>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</si>
  <si>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</si>
  <si>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</si>
  <si>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</si>
  <si>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</si>
  <si>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</si>
  <si>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</si>
  <si>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</si>
  <si>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</si>
  <si>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</si>
  <si>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</si>
  <si>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</si>
  <si>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</si>
  <si>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</si>
  <si>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</si>
  <si>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</si>
  <si>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</si>
  <si>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</si>
  <si>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</si>
  <si>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</si>
  <si>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</si>
  <si>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</si>
  <si>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</si>
  <si>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</si>
  <si>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</si>
  <si>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</si>
  <si>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</si>
  <si>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</si>
  <si>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</si>
  <si>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</si>
  <si>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</si>
  <si>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</si>
  <si>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</si>
  <si>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</si>
  <si>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</si>
  <si>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</si>
  <si>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</si>
  <si>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</si>
  <si>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</si>
  <si>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</si>
  <si>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</si>
  <si>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</si>
  <si>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</si>
  <si>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</si>
  <si>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</si>
  <si>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</si>
  <si>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</si>
  <si>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</si>
  <si>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</si>
  <si>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</si>
  <si>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</si>
  <si>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</si>
  <si>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</si>
  <si>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</si>
  <si>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</si>
  <si>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</si>
  <si>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</si>
  <si>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</si>
  <si>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</si>
  <si>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</si>
  <si>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</si>
  <si>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</si>
  <si>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</si>
  <si>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</si>
  <si>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</si>
  <si>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</si>
  <si>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</si>
  <si>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</si>
  <si>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</si>
  <si>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</si>
  <si>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</si>
  <si>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</si>
  <si>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</si>
  <si>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</si>
  <si>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</si>
  <si>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</si>
  <si>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</si>
  <si>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</si>
  <si>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</si>
  <si>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</si>
  <si>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</si>
  <si>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</si>
  <si>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</si>
  <si>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</si>
  <si>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</si>
  <si>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</si>
  <si>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</si>
  <si>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</si>
  <si>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</si>
  <si>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</si>
  <si>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</si>
  <si>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</si>
  <si>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</si>
  <si>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</si>
  <si>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</si>
  <si>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</si>
  <si>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</si>
  <si>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</si>
  <si>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</si>
  <si>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</si>
  <si>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</si>
  <si>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</si>
  <si>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</si>
  <si>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</si>
  <si>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</si>
  <si>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</si>
  <si>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</si>
  <si>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</si>
  <si>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</si>
  <si>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</si>
  <si>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</si>
  <si>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</si>
  <si>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</si>
  <si>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</si>
  <si>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</si>
  <si>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</si>
  <si>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</si>
  <si>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</si>
  <si>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</si>
  <si>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</si>
  <si>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</si>
  <si>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</si>
  <si>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</si>
  <si>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</si>
  <si>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</si>
  <si>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</si>
  <si>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</si>
  <si>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</si>
  <si>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</si>
  <si>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</si>
  <si>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</si>
  <si>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</si>
  <si>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</si>
  <si>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</si>
  <si>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</si>
  <si>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</si>
  <si>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</si>
  <si>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</si>
  <si>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</si>
  <si>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</si>
  <si>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</si>
  <si>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</si>
  <si>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</si>
  <si>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</si>
  <si>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</si>
  <si>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</si>
  <si>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</si>
  <si>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</si>
  <si>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</si>
  <si>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</si>
  <si>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</si>
  <si>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</si>
  <si>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</si>
  <si>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</si>
  <si>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</si>
  <si>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</si>
  <si>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</si>
  <si>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</si>
  <si>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</si>
  <si>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</si>
  <si>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</si>
  <si>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</si>
  <si>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</si>
  <si>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</si>
  <si>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</si>
  <si>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</si>
  <si>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</si>
  <si>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</si>
  <si>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</si>
  <si>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</si>
  <si>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</si>
  <si>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</si>
  <si>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</si>
  <si>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</si>
  <si>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</si>
  <si>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</si>
  <si>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</si>
  <si>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</si>
  <si>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</si>
  <si>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</si>
  <si>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</si>
  <si>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</si>
  <si>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</si>
  <si>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</si>
  <si>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</si>
  <si>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</si>
  <si>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</si>
  <si>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</si>
  <si>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</si>
  <si>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</si>
  <si>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</si>
  <si>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</si>
  <si>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</si>
  <si>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</si>
  <si>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</si>
  <si>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</si>
  <si>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</si>
  <si>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</si>
  <si>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</si>
  <si>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</si>
  <si>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</si>
  <si>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</si>
  <si>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</si>
  <si>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</si>
  <si>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</si>
  <si>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</si>
  <si>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</si>
  <si>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</si>
  <si>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</si>
  <si>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</si>
  <si>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</si>
  <si>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</si>
  <si>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</si>
  <si>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</si>
  <si>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</si>
  <si>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</si>
  <si>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</si>
  <si>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</si>
  <si>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</si>
  <si>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</si>
  <si>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</si>
  <si>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</si>
  <si>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</si>
  <si>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</si>
  <si>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</si>
  <si>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</si>
  <si>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</si>
  <si>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</si>
  <si>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</si>
  <si>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</si>
  <si>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</si>
  <si>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</si>
  <si>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</si>
  <si>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</si>
  <si>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</si>
  <si>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</si>
  <si>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</si>
  <si>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</si>
  <si>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</si>
  <si>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</si>
  <si>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</si>
  <si>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</si>
  <si>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</si>
  <si>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</si>
  <si>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</si>
  <si>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</si>
  <si>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</si>
  <si>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</si>
  <si>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</si>
  <si>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</si>
  <si>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</si>
  <si>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</si>
  <si>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</si>
  <si>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</si>
  <si>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</si>
  <si>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</si>
  <si>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</si>
  <si>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</si>
  <si>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</si>
  <si>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</si>
  <si>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</si>
  <si>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</si>
  <si>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</si>
  <si>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</si>
  <si>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</si>
  <si>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</si>
  <si>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</si>
  <si>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</si>
  <si>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</si>
  <si>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</si>
  <si>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</si>
  <si>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</si>
  <si>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</si>
  <si>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</si>
  <si>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</si>
  <si>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</si>
  <si>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</si>
  <si>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</si>
  <si>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</si>
  <si>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</si>
  <si>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</si>
  <si>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</si>
  <si>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</si>
  <si>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</si>
  <si>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</si>
  <si>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</si>
  <si>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</si>
  <si>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</si>
  <si>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</si>
  <si>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</si>
  <si>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</si>
  <si>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</si>
  <si>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</si>
  <si>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</si>
  <si>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</si>
  <si>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</si>
  <si>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</si>
  <si>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</si>
  <si>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</si>
  <si>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</si>
  <si>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</si>
  <si>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</si>
  <si>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</si>
  <si>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</si>
  <si>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</si>
  <si>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</si>
  <si>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</si>
  <si>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</si>
  <si>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</si>
  <si>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</si>
  <si>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</si>
  <si>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</si>
  <si>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</si>
  <si>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</si>
  <si>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</si>
  <si>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</si>
  <si>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</si>
  <si>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</si>
  <si>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</si>
  <si>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</si>
  <si>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</si>
  <si>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</si>
  <si>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</si>
  <si>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</si>
  <si>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</si>
  <si>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</si>
  <si>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</si>
  <si>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</si>
  <si>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</si>
  <si>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</si>
  <si>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</si>
  <si>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</si>
  <si>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</si>
  <si>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</si>
  <si>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</si>
  <si>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</si>
  <si>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</si>
  <si>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</si>
  <si>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</si>
  <si>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</si>
  <si>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</si>
  <si>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</si>
  <si>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</si>
  <si>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</si>
  <si>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</si>
  <si>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</si>
  <si>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</si>
  <si>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</si>
  <si>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</si>
  <si>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</si>
  <si>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</si>
  <si>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</si>
  <si>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</si>
  <si>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</si>
  <si>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</si>
  <si>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</si>
  <si>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</si>
  <si>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</si>
  <si>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</si>
  <si>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</si>
  <si>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</si>
  <si>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</si>
  <si>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</si>
  <si>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</si>
  <si>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</si>
  <si>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</si>
  <si>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</si>
  <si>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</si>
  <si>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</si>
  <si>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</si>
  <si>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</si>
  <si>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</si>
  <si>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</si>
  <si>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</si>
  <si>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</si>
  <si>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</si>
  <si>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</si>
  <si>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</si>
  <si>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</si>
  <si>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</si>
  <si>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</si>
  <si>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</si>
  <si>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</si>
  <si>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</si>
  <si>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</si>
  <si>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</si>
  <si>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</si>
  <si>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</si>
  <si>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</si>
  <si>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</si>
  <si>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</si>
  <si>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</si>
  <si>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</si>
  <si>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</si>
  <si>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</si>
  <si>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</si>
  <si>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</si>
  <si>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</si>
  <si>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</si>
  <si>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</si>
  <si>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</si>
  <si>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</si>
  <si>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</si>
  <si>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</si>
  <si>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</si>
  <si>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</si>
  <si>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</si>
  <si>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</si>
  <si>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</si>
  <si>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</si>
  <si>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</si>
  <si>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</si>
  <si>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</si>
  <si>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</si>
  <si>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</si>
  <si>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</si>
  <si>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</si>
  <si>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</si>
  <si>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</si>
  <si>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</si>
  <si>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</si>
  <si>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</si>
  <si>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</si>
  <si>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</si>
  <si>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</si>
  <si>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</si>
  <si>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</si>
  <si>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</si>
  <si>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</si>
  <si>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</si>
  <si>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</si>
  <si>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</si>
  <si>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</si>
  <si>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</si>
  <si>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</si>
  <si>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</si>
  <si>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</si>
  <si>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</si>
  <si>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</si>
  <si>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</si>
  <si>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</si>
  <si>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</si>
  <si>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</si>
  <si>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</si>
  <si>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</si>
  <si>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</si>
  <si>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</si>
  <si>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</si>
  <si>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</si>
  <si>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</si>
  <si>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</si>
  <si>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</si>
  <si>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</si>
  <si>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</si>
  <si>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</si>
  <si>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</si>
  <si>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</si>
  <si>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</si>
  <si>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</si>
  <si>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</si>
  <si>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</si>
  <si>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</si>
  <si>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</si>
  <si>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</si>
  <si>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</si>
  <si>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</si>
  <si>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</si>
  <si>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</si>
  <si>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</si>
  <si>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</si>
  <si>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</si>
  <si>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</si>
  <si>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</si>
  <si>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</si>
  <si>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</si>
  <si>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</si>
  <si>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</si>
  <si>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</si>
  <si>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</si>
  <si>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</si>
  <si>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</si>
  <si>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</si>
  <si>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</si>
  <si>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</si>
  <si>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</si>
  <si>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</si>
  <si>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</si>
  <si>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</si>
  <si>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</si>
  <si>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</si>
  <si>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</si>
  <si>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</si>
  <si>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</si>
  <si>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</si>
  <si>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</si>
  <si>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</si>
  <si>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</si>
  <si>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</si>
  <si>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</si>
  <si>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</si>
  <si>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</si>
  <si>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</si>
  <si>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</si>
  <si>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</si>
  <si>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</si>
  <si>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</si>
  <si>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</si>
  <si>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</si>
  <si>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</si>
  <si>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</si>
  <si>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</si>
  <si>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</si>
  <si>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</si>
  <si>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</si>
  <si>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</si>
  <si>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</si>
  <si>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</si>
  <si>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</si>
  <si>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</si>
  <si>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</si>
  <si>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</si>
  <si>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</si>
  <si>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</si>
  <si>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</si>
  <si>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</si>
  <si>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</si>
  <si>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</si>
  <si>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</si>
  <si>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</si>
  <si>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</si>
  <si>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</si>
  <si>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</si>
  <si>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</si>
  <si>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</si>
  <si>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</si>
  <si>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</si>
  <si>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</si>
  <si>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</si>
  <si>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</si>
  <si>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</si>
  <si>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</si>
  <si>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</si>
  <si>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</si>
  <si>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</si>
  <si>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</si>
  <si>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</si>
  <si>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</si>
  <si>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</si>
  <si>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</si>
  <si>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</si>
  <si>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</si>
  <si>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</si>
  <si>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</si>
  <si>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</si>
  <si>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</si>
  <si>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</si>
  <si>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</si>
  <si>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</si>
  <si>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</si>
  <si>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</si>
  <si>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</si>
  <si>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</si>
  <si>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</si>
  <si>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</si>
  <si>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</si>
  <si>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</si>
  <si>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</si>
  <si>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</si>
  <si>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</si>
  <si>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</si>
  <si>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</si>
  <si>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</si>
  <si>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</si>
  <si>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</si>
  <si>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</si>
  <si>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</si>
  <si>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</si>
  <si>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</si>
  <si>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</si>
  <si>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</si>
  <si>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</si>
  <si>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</si>
  <si>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</si>
  <si>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</si>
  <si>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</si>
  <si>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</si>
  <si>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</si>
  <si>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</si>
  <si>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</si>
  <si>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</si>
  <si>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</si>
  <si>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</si>
  <si>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</si>
  <si>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</si>
  <si>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</si>
  <si>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</si>
  <si>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</si>
  <si>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</si>
  <si>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</si>
  <si>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</si>
  <si>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</si>
  <si>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</si>
  <si>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</si>
  <si>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</si>
  <si>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</si>
  <si>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</si>
  <si>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</si>
  <si>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</si>
  <si>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</si>
  <si>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</si>
  <si>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</si>
  <si>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</si>
  <si>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</si>
  <si>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</si>
  <si>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</si>
  <si>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</si>
  <si>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</si>
  <si>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</si>
  <si>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</si>
  <si>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</si>
  <si>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</si>
  <si>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</si>
  <si>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</si>
  <si>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</si>
  <si>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</si>
  <si>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</si>
  <si>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</si>
  <si>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</si>
  <si>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</si>
  <si>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</si>
  <si>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</si>
  <si>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</si>
  <si>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</si>
  <si>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</si>
  <si>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</si>
  <si>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</si>
  <si>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</si>
  <si>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</si>
  <si>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</si>
  <si>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</si>
  <si>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</si>
  <si>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</si>
  <si>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</si>
  <si>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</si>
  <si>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</si>
  <si>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</si>
  <si>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</si>
  <si>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</si>
  <si>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</si>
  <si>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</si>
  <si>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</si>
  <si>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</si>
  <si>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</si>
  <si>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</si>
  <si>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</si>
  <si>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</si>
  <si>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</si>
  <si>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</si>
  <si>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</si>
  <si>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</si>
  <si>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</si>
  <si>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</si>
  <si>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</si>
  <si>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</si>
  <si>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</si>
  <si>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</si>
  <si>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</si>
  <si>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</si>
  <si>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</si>
  <si>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</si>
  <si>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</si>
  <si>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</si>
  <si>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</si>
  <si>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</si>
  <si>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</si>
  <si>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</si>
  <si>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</si>
  <si>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</si>
  <si>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</si>
  <si>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</si>
  <si>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</si>
  <si>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</si>
  <si>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</si>
  <si>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</si>
  <si>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</si>
  <si>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</si>
  <si>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</si>
  <si>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</si>
  <si>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</si>
  <si>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</si>
  <si>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</si>
  <si>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</si>
  <si>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</si>
  <si>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</si>
  <si>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</si>
  <si>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</si>
  <si>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</si>
  <si>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</si>
  <si>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</si>
  <si>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</si>
  <si>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</si>
  <si>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</si>
  <si>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</si>
  <si>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</si>
  <si>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</si>
  <si>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</si>
  <si>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</si>
  <si>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</si>
  <si>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</si>
  <si>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</si>
  <si>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</si>
  <si>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</si>
  <si>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</si>
  <si>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</si>
  <si>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</si>
  <si>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</si>
  <si>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</si>
  <si>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</si>
  <si>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</si>
  <si>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</si>
  <si>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</si>
  <si>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</si>
  <si>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</si>
  <si>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</si>
  <si>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</si>
  <si>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</si>
  <si>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</si>
  <si>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</si>
  <si>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</si>
  <si>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</si>
  <si>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</si>
  <si>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</si>
  <si>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</si>
  <si>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</si>
  <si>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</si>
  <si>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</si>
  <si>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</si>
  <si>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</si>
  <si>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</si>
  <si>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</si>
  <si>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</si>
  <si>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</si>
  <si>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</si>
  <si>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</si>
  <si>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</si>
  <si>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</si>
  <si>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</si>
  <si>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</si>
  <si>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</si>
  <si>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</si>
  <si>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</si>
  <si>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</si>
  <si>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</si>
  <si>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</si>
  <si>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</si>
  <si>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</si>
  <si>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</si>
  <si>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</si>
  <si>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</si>
  <si>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</si>
  <si>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</si>
  <si>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</si>
  <si>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</si>
  <si>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</si>
  <si>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</si>
  <si>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</si>
  <si>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</si>
  <si>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</si>
  <si>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</si>
  <si>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</si>
  <si>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</si>
  <si>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</si>
  <si>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</si>
  <si>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</si>
  <si>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</si>
  <si>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</si>
  <si>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</si>
  <si>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</si>
  <si>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</si>
  <si>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</si>
  <si>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</si>
  <si>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</si>
  <si>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</si>
  <si>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</si>
  <si>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</si>
  <si>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</si>
  <si>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</si>
  <si>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</si>
  <si>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</si>
  <si>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</si>
  <si>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</si>
  <si>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</si>
  <si>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</si>
  <si>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</si>
  <si>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</si>
  <si>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</si>
  <si>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</si>
  <si>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</si>
  <si>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</si>
  <si>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</si>
  <si>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</si>
  <si>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</si>
  <si>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</si>
  <si>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</si>
  <si>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</si>
  <si>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</si>
  <si>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</si>
  <si>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</si>
  <si>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</si>
  <si>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</si>
  <si>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</si>
  <si>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</si>
  <si>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</si>
  <si>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</si>
  <si>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</si>
  <si>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</si>
  <si>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</si>
  <si>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</si>
  <si>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</si>
  <si>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</si>
  <si>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</si>
  <si>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</si>
  <si>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</si>
  <si>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</si>
  <si>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</si>
  <si>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</si>
  <si>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</si>
  <si>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</si>
  <si>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</si>
  <si>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</si>
  <si>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</si>
  <si>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</si>
  <si>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</si>
  <si>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</si>
  <si>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</si>
  <si>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</si>
  <si>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</si>
  <si>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</si>
  <si>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</si>
  <si>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</si>
  <si>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</si>
  <si>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</si>
  <si>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</si>
  <si>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</si>
  <si>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</si>
  <si>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</si>
  <si>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</si>
  <si>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</si>
  <si>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</si>
  <si>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</si>
  <si>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</si>
  <si>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</si>
  <si>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</si>
  <si>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</si>
  <si>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</si>
  <si>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</si>
  <si>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</si>
  <si>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</si>
  <si>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</si>
  <si>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</si>
  <si>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</si>
  <si>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</si>
  <si>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</si>
  <si>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</si>
  <si>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</si>
  <si>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</si>
  <si>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</si>
  <si>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</si>
  <si>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</si>
  <si>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</si>
  <si>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</si>
  <si>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</si>
  <si>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</si>
  <si>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</si>
  <si>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</si>
  <si>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</si>
  <si>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</si>
  <si>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</si>
  <si>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</si>
  <si>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</si>
  <si>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</si>
  <si>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</si>
  <si>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</si>
  <si>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</si>
  <si>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</si>
  <si>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</si>
  <si>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</si>
  <si>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</si>
  <si>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</si>
  <si>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</si>
  <si>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</si>
  <si>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</si>
  <si>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</si>
  <si>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</si>
  <si>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</si>
  <si>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</si>
  <si>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</si>
  <si>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</si>
  <si>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</si>
  <si>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</si>
  <si>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</si>
  <si>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</si>
  <si>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</si>
  <si>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</si>
  <si>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</si>
  <si>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</si>
  <si>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</si>
  <si>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</si>
  <si>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</si>
  <si>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</si>
  <si>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</si>
  <si>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</si>
  <si>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</si>
  <si>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</si>
  <si>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</si>
  <si>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</si>
  <si>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</si>
  <si>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</si>
  <si>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</si>
  <si>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</si>
  <si>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</si>
  <si>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</si>
  <si>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</si>
  <si>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</si>
  <si>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</si>
  <si>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</si>
  <si>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</si>
  <si>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</si>
  <si>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</si>
  <si>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</si>
  <si>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</si>
  <si>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</si>
  <si>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</si>
  <si>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</si>
  <si>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</si>
  <si>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</si>
  <si>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</si>
  <si>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</si>
  <si>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</si>
  <si>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</si>
  <si>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</si>
  <si>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</si>
  <si>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</si>
  <si>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</si>
  <si>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</si>
  <si>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</si>
  <si>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</si>
  <si>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</si>
  <si>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</si>
  <si>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</si>
  <si>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</si>
  <si>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</si>
  <si>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</si>
  <si>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</si>
  <si>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</si>
  <si>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</si>
  <si>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</si>
  <si>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</si>
  <si>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</si>
  <si>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</si>
  <si>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</si>
  <si>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</si>
  <si>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</si>
  <si>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</si>
  <si>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</si>
  <si>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</si>
  <si>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</si>
  <si>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</si>
  <si>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</si>
  <si>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</si>
  <si>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</si>
  <si>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</si>
  <si>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</si>
  <si>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</si>
  <si>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</si>
  <si>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</si>
  <si>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</si>
  <si>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</si>
  <si>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</si>
  <si>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</si>
  <si>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</si>
  <si>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</si>
  <si>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</si>
  <si>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</si>
  <si>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</si>
  <si>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</si>
  <si>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</si>
  <si>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</si>
  <si>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</si>
  <si>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</si>
  <si>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</si>
  <si>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</si>
  <si>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</si>
  <si>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</si>
  <si>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</si>
  <si>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</si>
  <si>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</si>
  <si>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</si>
  <si>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</si>
  <si>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</si>
  <si>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</si>
  <si>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</si>
  <si>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</si>
  <si>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</si>
  <si>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</si>
  <si>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</si>
  <si>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</si>
  <si>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</si>
  <si>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</si>
  <si>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</si>
  <si>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</si>
  <si>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</si>
  <si>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</si>
  <si>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</si>
  <si>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</si>
  <si>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</si>
  <si>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</si>
  <si>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</si>
  <si>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</si>
  <si>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</si>
  <si>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</si>
  <si>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</si>
  <si>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</si>
  <si>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</si>
  <si>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</si>
  <si>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</si>
  <si>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</si>
  <si>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</si>
  <si>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</si>
  <si>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</si>
  <si>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</si>
  <si>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</si>
  <si>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</si>
  <si>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</si>
  <si>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</si>
  <si>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</si>
  <si>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</si>
  <si>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</si>
  <si>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</si>
  <si>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</si>
  <si>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</si>
  <si>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</si>
  <si>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</si>
  <si>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</si>
  <si>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</si>
  <si>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</si>
  <si>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</si>
  <si>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</si>
  <si>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</si>
  <si>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</si>
  <si>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</si>
  <si>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</si>
  <si>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</si>
  <si>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</si>
  <si>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</si>
  <si>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</si>
  <si>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</si>
  <si>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</si>
  <si>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</si>
  <si>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</si>
  <si>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</si>
  <si>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</si>
  <si>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</si>
  <si>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</si>
  <si>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</si>
  <si>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</si>
  <si>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</si>
  <si>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</si>
  <si>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</si>
  <si>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</si>
  <si>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</si>
  <si>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</si>
  <si>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</si>
  <si>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</si>
  <si>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</si>
  <si>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</si>
  <si>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</si>
  <si>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</si>
  <si>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</si>
  <si>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</si>
  <si>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</si>
  <si>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</si>
  <si>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</si>
  <si>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</si>
  <si>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</si>
  <si>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</si>
  <si>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</si>
  <si>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</si>
  <si>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</si>
  <si>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</si>
  <si>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</si>
  <si>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</si>
  <si>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</si>
  <si>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</si>
  <si>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</si>
  <si>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</si>
  <si>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</si>
  <si>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</si>
  <si>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</si>
  <si>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</si>
  <si>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</si>
  <si>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</si>
  <si>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</si>
  <si>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</si>
  <si>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</si>
  <si>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</si>
  <si>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</si>
  <si>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</si>
  <si>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</si>
  <si>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</si>
  <si>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</si>
  <si>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</si>
  <si>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</si>
  <si>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</si>
  <si>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</si>
  <si>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</si>
  <si>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</si>
  <si>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</si>
  <si>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</si>
  <si>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</si>
  <si>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</si>
  <si>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</si>
  <si>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</si>
  <si>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</si>
  <si>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</si>
  <si>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</si>
  <si>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</si>
  <si>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</si>
  <si>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</si>
  <si>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</si>
  <si>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</si>
  <si>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</si>
  <si>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</si>
  <si>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</si>
  <si>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</si>
  <si>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</si>
  <si>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</si>
  <si>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</si>
  <si>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</si>
  <si>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</si>
  <si>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</si>
  <si>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</si>
  <si>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</si>
  <si>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</si>
  <si>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</si>
  <si>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</si>
  <si>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</si>
  <si>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</si>
  <si>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</si>
  <si>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</si>
  <si>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</si>
  <si>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</si>
  <si>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</si>
  <si>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</si>
  <si>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</si>
  <si>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</si>
  <si>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</si>
  <si>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</si>
  <si>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</si>
  <si>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</si>
  <si>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</si>
  <si>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</si>
  <si>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</si>
  <si>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</si>
  <si>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</si>
  <si>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</si>
  <si>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</si>
  <si>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</si>
  <si>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</si>
  <si>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</si>
  <si>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</si>
  <si>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</si>
  <si>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</si>
  <si>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</si>
  <si>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</si>
  <si>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</si>
  <si>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</si>
  <si>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</si>
  <si>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</si>
  <si>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</si>
  <si>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</si>
  <si>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</si>
  <si>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</si>
  <si>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</si>
  <si>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</si>
  <si>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</si>
  <si>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</si>
  <si>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</si>
  <si>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</si>
  <si>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</si>
  <si>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</si>
  <si>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</si>
  <si>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</si>
  <si>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</si>
  <si>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</si>
  <si>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</si>
  <si>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</si>
  <si>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</si>
  <si>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</si>
  <si>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</si>
  <si>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</si>
  <si>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</si>
  <si>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</si>
  <si>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</si>
  <si>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</si>
  <si>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</si>
  <si>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</si>
  <si>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</si>
  <si>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</si>
  <si>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</si>
  <si>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</si>
  <si>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</si>
  <si>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</si>
  <si>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</si>
  <si>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</si>
  <si>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</si>
  <si>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</si>
  <si>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</si>
  <si>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</si>
  <si>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</si>
  <si>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</si>
  <si>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</si>
  <si>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</si>
  <si>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</si>
  <si>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</si>
  <si>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</si>
  <si>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</si>
  <si>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</si>
  <si>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</si>
  <si>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</si>
  <si>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</si>
  <si>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</si>
  <si>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</si>
  <si>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</si>
  <si>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</si>
  <si>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</si>
  <si>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</si>
  <si>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</si>
  <si>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</si>
  <si>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</si>
  <si>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</si>
  <si>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</si>
  <si>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</si>
  <si>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</si>
  <si>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</si>
  <si>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</si>
  <si>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</si>
  <si>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</si>
  <si>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</si>
  <si>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</si>
  <si>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</si>
  <si>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</si>
  <si>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</si>
  <si>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</si>
  <si>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</si>
  <si>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</si>
  <si>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</si>
  <si>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</si>
  <si>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</si>
  <si>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</si>
  <si>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</si>
  <si>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</si>
  <si>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</si>
  <si>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</si>
  <si>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</si>
  <si>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</si>
  <si>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</si>
  <si>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</si>
  <si>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</si>
  <si>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</si>
  <si>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</si>
  <si>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</si>
  <si>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</si>
  <si>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</si>
  <si>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</si>
  <si>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</si>
  <si>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</si>
  <si>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</si>
  <si>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</si>
  <si>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</si>
  <si>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</si>
  <si>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</si>
  <si>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</si>
  <si>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</si>
  <si>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</si>
  <si>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</si>
  <si>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</si>
  <si>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</si>
  <si>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</si>
  <si>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</si>
  <si>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</si>
  <si>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</si>
  <si>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</si>
  <si>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</si>
  <si>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</si>
  <si>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</si>
  <si>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</si>
  <si>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</si>
  <si>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</si>
  <si>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</si>
  <si>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</si>
  <si>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</si>
  <si>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</si>
  <si>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</si>
  <si>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</si>
  <si>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</si>
  <si>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</si>
  <si>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</si>
  <si>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</si>
  <si>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</si>
  <si>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</si>
  <si>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</si>
  <si>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</si>
  <si>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</si>
  <si>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</si>
  <si>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</si>
  <si>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</si>
  <si>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</si>
  <si>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</si>
  <si>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</si>
  <si>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</si>
  <si>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</si>
  <si>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</si>
  <si>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</si>
  <si>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</si>
  <si>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</si>
  <si>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</si>
  <si>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</si>
  <si>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</si>
  <si>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</si>
  <si>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</si>
  <si>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</si>
  <si>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</si>
  <si>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</si>
  <si>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</si>
  <si>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</si>
  <si>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</si>
  <si>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</si>
  <si>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</si>
  <si>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</si>
  <si>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</si>
  <si>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</si>
  <si>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</si>
  <si>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</si>
  <si>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</si>
  <si>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</si>
  <si>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</si>
  <si>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</si>
  <si>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</si>
  <si>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</si>
  <si>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</si>
  <si>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</si>
  <si>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</si>
  <si>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</si>
  <si>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</si>
  <si>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</si>
  <si>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</si>
  <si>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</si>
  <si>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</si>
  <si>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</si>
  <si>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</si>
  <si>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</si>
  <si>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</si>
  <si>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</si>
  <si>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</si>
  <si>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</si>
  <si>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</si>
  <si>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</si>
  <si>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</si>
  <si>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</si>
  <si>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</si>
  <si>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</si>
  <si>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</si>
  <si>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</si>
  <si>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</si>
  <si>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</si>
  <si>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</si>
  <si>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</si>
  <si>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</si>
  <si>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</si>
  <si>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</si>
  <si>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</si>
  <si>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</si>
  <si>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</si>
  <si>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</si>
  <si>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</si>
  <si>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</si>
  <si>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</si>
  <si>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</si>
  <si>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</si>
  <si>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</si>
  <si>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</si>
  <si>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</si>
  <si>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</si>
  <si>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</si>
  <si>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</si>
  <si>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</si>
  <si>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</si>
  <si>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</si>
  <si>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</si>
  <si>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</si>
  <si>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</si>
  <si>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</si>
  <si>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</si>
  <si>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</si>
  <si>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</si>
  <si>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</si>
  <si>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</si>
  <si>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</si>
  <si>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</si>
  <si>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</si>
  <si>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</si>
  <si>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</si>
  <si>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</si>
  <si>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</si>
  <si>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</si>
  <si>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</si>
  <si>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</si>
  <si>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</si>
  <si>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</si>
  <si>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</si>
  <si>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</si>
  <si>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</si>
  <si>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</si>
  <si>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</si>
  <si>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</si>
  <si>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</si>
  <si>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</si>
  <si>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</si>
  <si>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</si>
  <si>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</si>
  <si>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</si>
  <si>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</si>
  <si>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</si>
  <si>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</si>
  <si>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</si>
  <si>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</si>
  <si>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</si>
  <si>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</si>
  <si>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</si>
  <si>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</si>
  <si>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</si>
  <si>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</si>
  <si>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</si>
  <si>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</si>
  <si>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</si>
  <si>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</si>
  <si>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</si>
  <si>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</si>
  <si>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</si>
  <si>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</si>
  <si>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</si>
  <si>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</si>
  <si>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</si>
  <si>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</si>
  <si>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</si>
  <si>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</si>
  <si>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</si>
  <si>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</si>
  <si>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</si>
  <si>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</si>
  <si>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</si>
  <si>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</si>
  <si>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</si>
  <si>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</si>
  <si>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</si>
  <si>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</si>
  <si>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</si>
  <si>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</si>
  <si>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</si>
  <si>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</si>
  <si>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</si>
  <si>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</si>
  <si>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</si>
  <si>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</si>
  <si>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</si>
  <si>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</si>
  <si>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</si>
  <si>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</si>
  <si>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</si>
  <si>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</si>
  <si>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</si>
  <si>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</si>
  <si>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</si>
  <si>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</si>
  <si>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</si>
  <si>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</si>
  <si>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</si>
  <si>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</si>
  <si>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</si>
  <si>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</si>
  <si>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</si>
  <si>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</si>
  <si>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</si>
  <si>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</si>
  <si>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</si>
  <si>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</si>
  <si>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</si>
  <si>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</si>
  <si>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</si>
  <si>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</si>
  <si>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</si>
  <si>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</si>
  <si>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</si>
  <si>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</si>
  <si>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</si>
  <si>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</si>
  <si>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</si>
  <si>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</si>
  <si>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</si>
  <si>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</si>
  <si>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</si>
  <si>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</si>
  <si>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</si>
  <si>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</si>
  <si>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</si>
  <si>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</si>
  <si>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</si>
  <si>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</si>
  <si>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</si>
  <si>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</si>
  <si>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</si>
  <si>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</si>
  <si>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</si>
  <si>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</si>
  <si>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</si>
  <si>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</si>
  <si>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</si>
  <si>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</si>
  <si>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</si>
  <si>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</si>
  <si>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</si>
  <si>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</si>
  <si>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</si>
  <si>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</si>
  <si>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</si>
  <si>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</si>
  <si>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</si>
  <si>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</si>
  <si>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</si>
  <si>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</si>
  <si>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</si>
  <si>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</si>
  <si>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</si>
  <si>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</si>
  <si>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</si>
  <si>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</si>
  <si>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</si>
  <si>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</si>
  <si>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</si>
  <si>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</si>
  <si>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</si>
  <si>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</si>
  <si>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</si>
  <si>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</si>
  <si>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</si>
  <si>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</si>
  <si>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</si>
  <si>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</si>
  <si>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</si>
  <si>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</si>
  <si>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</si>
  <si>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</si>
  <si>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</si>
  <si>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</si>
  <si>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</si>
  <si>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</si>
  <si>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</si>
  <si>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</si>
  <si>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</si>
  <si>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</si>
  <si>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</si>
  <si>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</si>
  <si>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</si>
  <si>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</si>
  <si>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</si>
  <si>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</si>
  <si>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</si>
  <si>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</si>
  <si>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</si>
  <si>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</si>
  <si>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</si>
  <si>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</si>
  <si>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</si>
  <si>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</si>
  <si>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</si>
  <si>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</si>
  <si>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</si>
  <si>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</si>
  <si>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</si>
  <si>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</si>
  <si>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</si>
  <si>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</si>
  <si>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</si>
  <si>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</si>
  <si>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</si>
  <si>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</si>
  <si>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</si>
  <si>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</si>
  <si>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</si>
  <si>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</si>
  <si>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</si>
  <si>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</si>
  <si>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</si>
  <si>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</si>
  <si>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</si>
  <si>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</si>
  <si>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</si>
  <si>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</si>
  <si>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</si>
  <si>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</si>
  <si>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</si>
  <si>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</si>
  <si>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</si>
  <si>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</si>
  <si>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</si>
  <si>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</si>
  <si>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</si>
  <si>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</si>
  <si>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</si>
  <si>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</si>
  <si>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</si>
  <si>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</si>
  <si>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</si>
  <si>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</si>
  <si>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</si>
  <si>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</si>
  <si>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</si>
  <si>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</si>
  <si>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</si>
  <si>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</si>
  <si>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</si>
  <si>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</si>
  <si>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</si>
  <si>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</si>
  <si>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</si>
  <si>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</si>
  <si>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</si>
  <si>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</si>
  <si>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</si>
  <si>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</si>
  <si>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</si>
  <si>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</si>
  <si>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</si>
  <si>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</si>
  <si>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</si>
  <si>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</si>
  <si>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</si>
  <si>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</si>
  <si>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</si>
  <si>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</si>
  <si>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</si>
  <si>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</si>
  <si>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</si>
  <si>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</si>
  <si>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</si>
  <si>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</si>
  <si>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</si>
  <si>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</si>
  <si>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</si>
  <si>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</si>
  <si>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</si>
  <si>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</si>
  <si>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</si>
  <si>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</si>
  <si>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</si>
  <si>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</si>
  <si>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</si>
  <si>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</si>
  <si>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</si>
  <si>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</si>
  <si>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</si>
  <si>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</si>
  <si>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</si>
  <si>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</si>
  <si>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</si>
  <si>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</si>
  <si>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</si>
  <si>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</si>
  <si>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</si>
  <si>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</si>
  <si>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</si>
  <si>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</si>
  <si>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</si>
  <si>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</si>
  <si>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</si>
  <si>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</si>
  <si>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</si>
  <si>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</si>
  <si>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</si>
  <si>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</si>
  <si>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</si>
  <si>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</si>
  <si>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</si>
  <si>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</si>
  <si>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</si>
  <si>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</si>
  <si>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</si>
  <si>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</si>
  <si>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</si>
  <si>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</si>
  <si>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</si>
  <si>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</si>
  <si>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</si>
  <si>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</si>
  <si>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</si>
  <si>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</si>
  <si>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</si>
  <si>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</si>
  <si>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</si>
  <si>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</si>
  <si>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</si>
  <si>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</si>
  <si>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</si>
  <si>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</si>
  <si>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</si>
  <si>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</si>
  <si>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</si>
  <si>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</si>
  <si>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</si>
  <si>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</si>
  <si>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</si>
  <si>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</si>
  <si>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</si>
  <si>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</si>
  <si>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</si>
  <si>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</si>
  <si>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</si>
  <si>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</si>
  <si>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</si>
  <si>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</si>
  <si>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</si>
  <si>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</si>
  <si>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</si>
  <si>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</si>
  <si>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</si>
  <si>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</si>
  <si>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</si>
  <si>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</si>
  <si>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</si>
  <si>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</si>
  <si>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</si>
  <si>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</si>
  <si>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</si>
  <si>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</si>
  <si>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</si>
  <si>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</si>
  <si>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</si>
  <si>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</si>
  <si>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</si>
  <si>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</si>
  <si>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</si>
  <si>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</si>
  <si>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</si>
  <si>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</si>
  <si>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</si>
  <si>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</si>
  <si>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</si>
  <si>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</si>
  <si>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</si>
  <si>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</si>
  <si>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</si>
  <si>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</si>
  <si>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</si>
  <si>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</si>
  <si>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</si>
  <si>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</si>
  <si>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</si>
  <si>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</si>
  <si>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</si>
  <si>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</si>
  <si>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</si>
  <si>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</si>
  <si>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</si>
  <si>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</si>
  <si>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</si>
  <si>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</si>
  <si>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</si>
  <si>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</si>
  <si>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</si>
  <si>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</si>
  <si>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</si>
  <si>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</si>
  <si>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</si>
  <si>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</si>
  <si>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</si>
  <si>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</si>
  <si>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</si>
  <si>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</si>
  <si>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</si>
  <si>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</si>
  <si>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</si>
  <si>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</si>
  <si>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</si>
  <si>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</si>
  <si>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</si>
  <si>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</si>
  <si>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</si>
  <si>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</si>
  <si>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</si>
  <si>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</si>
  <si>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</si>
  <si>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</si>
  <si>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</si>
  <si>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</si>
  <si>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</si>
  <si>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</si>
  <si>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</si>
  <si>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</si>
  <si>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</si>
  <si>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</si>
  <si>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</si>
  <si>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</si>
  <si>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</si>
  <si>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</si>
  <si>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</si>
  <si>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</si>
  <si>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</si>
  <si>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</si>
  <si>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</si>
  <si>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</si>
  <si>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</si>
  <si>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</si>
  <si>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</si>
  <si>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</si>
  <si>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</si>
  <si>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</si>
  <si>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</si>
  <si>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</si>
  <si>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</si>
  <si>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</si>
  <si>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</si>
  <si>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</si>
  <si>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</si>
  <si>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</si>
  <si>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</si>
  <si>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</si>
  <si>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</si>
  <si>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</si>
  <si>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</si>
  <si>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</si>
  <si>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</si>
  <si>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</si>
  <si>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</si>
  <si>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</si>
  <si>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</si>
  <si>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</si>
  <si>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</si>
  <si>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</si>
  <si>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</si>
  <si>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</si>
  <si>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</si>
  <si>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</si>
  <si>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</si>
  <si>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</si>
  <si>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</si>
  <si>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</si>
  <si>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</si>
  <si>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</si>
  <si>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</si>
  <si>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</si>
  <si>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</si>
  <si>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</si>
  <si>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</si>
  <si>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</si>
  <si>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</si>
  <si>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</si>
  <si>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</si>
  <si>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</si>
  <si>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</si>
  <si>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</si>
  <si>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</si>
  <si>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</si>
  <si>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</si>
  <si>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</si>
  <si>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</si>
  <si>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</si>
  <si>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</si>
  <si>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</si>
  <si>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</si>
  <si>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</si>
  <si>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</si>
  <si>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</si>
  <si>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</si>
  <si>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</si>
  <si>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</si>
  <si>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</si>
  <si>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</si>
  <si>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</si>
  <si>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</si>
  <si>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</si>
  <si>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</si>
  <si>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</si>
  <si>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</si>
  <si>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</si>
  <si>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</si>
  <si>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</si>
  <si>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</si>
  <si>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</si>
  <si>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</si>
  <si>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</si>
  <si>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</si>
  <si>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</si>
  <si>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</si>
  <si>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</si>
  <si>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</si>
  <si>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</si>
  <si>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</si>
  <si>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</si>
  <si>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</si>
  <si>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</si>
  <si>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</si>
  <si>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</si>
  <si>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</si>
  <si>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</si>
  <si>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</si>
  <si>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</si>
  <si>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</si>
  <si>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</si>
  <si>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</si>
  <si>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</si>
  <si>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</si>
  <si>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</si>
  <si>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</si>
  <si>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</si>
  <si>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</si>
  <si>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</si>
  <si>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</si>
  <si>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</si>
  <si>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</si>
  <si>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</si>
  <si>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</si>
  <si>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</si>
  <si>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</si>
  <si>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</si>
  <si>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</si>
  <si>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</si>
  <si>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</si>
  <si>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</si>
  <si>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</si>
  <si>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</si>
  <si>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</si>
  <si>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</si>
  <si>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</si>
  <si>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</si>
  <si>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</si>
  <si>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</si>
  <si>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</si>
  <si>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</si>
  <si>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</si>
  <si>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</si>
  <si>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</si>
  <si>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</si>
  <si>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</si>
  <si>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</si>
  <si>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</si>
  <si>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</si>
  <si>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</si>
  <si>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</si>
  <si>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</si>
  <si>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</si>
  <si>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</si>
  <si>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</si>
  <si>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</si>
  <si>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</si>
  <si>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</si>
  <si>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</si>
  <si>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</si>
  <si>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</si>
  <si>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</si>
  <si>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</si>
  <si>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</si>
  <si>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</si>
  <si>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</si>
  <si>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</si>
  <si>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</si>
  <si>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</si>
  <si>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</si>
  <si>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</si>
  <si>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</si>
  <si>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</si>
  <si>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</si>
  <si>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</si>
  <si>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</si>
  <si>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</si>
  <si>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</si>
  <si>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</si>
  <si>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</si>
  <si>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</si>
  <si>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</si>
  <si>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</si>
  <si>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</si>
  <si>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</si>
  <si>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</si>
  <si>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</si>
  <si>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</si>
  <si>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</si>
  <si>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</si>
  <si>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</si>
  <si>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</si>
  <si>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</si>
  <si>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</si>
  <si>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</si>
  <si>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</si>
  <si>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</si>
  <si>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</si>
  <si>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</si>
  <si>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</si>
  <si>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</si>
  <si>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</si>
  <si>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</si>
  <si>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</si>
  <si>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</si>
  <si>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</si>
  <si>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</si>
  <si>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</si>
  <si>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</si>
  <si>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</si>
  <si>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</si>
  <si>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</si>
  <si>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</si>
  <si>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</si>
  <si>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</si>
  <si>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</si>
  <si>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</si>
  <si>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</si>
  <si>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</si>
  <si>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</si>
  <si>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</si>
  <si>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</si>
  <si>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</si>
  <si>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</si>
  <si>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</si>
  <si>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</si>
  <si>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</si>
  <si>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</si>
  <si>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</si>
  <si>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</si>
  <si>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</si>
  <si>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</si>
  <si>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</si>
  <si>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</si>
  <si>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</si>
  <si>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</si>
  <si>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</si>
  <si>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</si>
  <si>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</si>
  <si>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</si>
  <si>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</si>
  <si>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</si>
  <si>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</si>
  <si>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</si>
  <si>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</si>
  <si>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</si>
  <si>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</si>
  <si>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</si>
  <si>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</si>
  <si>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</si>
  <si>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</si>
  <si>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</si>
  <si>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</si>
  <si>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</si>
  <si>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</si>
  <si>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</si>
  <si>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</si>
  <si>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</si>
  <si>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</si>
  <si>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</si>
  <si>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</si>
  <si>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</si>
  <si>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</si>
  <si>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</si>
  <si>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</si>
  <si>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</si>
  <si>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</si>
  <si>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</si>
  <si>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</si>
  <si>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</si>
  <si>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</si>
  <si>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</si>
  <si>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</si>
  <si>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</si>
  <si>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</si>
  <si>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</si>
  <si>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</si>
  <si>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</si>
  <si>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</si>
  <si>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</si>
  <si>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</si>
  <si>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</si>
  <si>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</si>
  <si>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</si>
  <si>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</si>
  <si>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</si>
  <si>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</si>
  <si>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</si>
  <si>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</si>
  <si>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</si>
  <si>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</si>
  <si>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</si>
  <si>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</si>
  <si>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</si>
  <si>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</si>
  <si>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</si>
  <si>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</si>
  <si>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</si>
  <si>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</si>
  <si>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</si>
  <si>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</si>
  <si>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</si>
  <si>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</si>
  <si>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</si>
  <si>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</si>
  <si>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</si>
  <si>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</si>
  <si>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</si>
  <si>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</si>
  <si>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</si>
  <si>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</si>
  <si>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</si>
  <si>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</si>
  <si>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</si>
  <si>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</si>
  <si>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</si>
  <si>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</si>
  <si>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</si>
  <si>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</si>
  <si>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</si>
  <si>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</si>
  <si>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</si>
  <si>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</si>
  <si>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</si>
  <si>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</si>
  <si>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</si>
  <si>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</si>
  <si>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</si>
  <si>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</si>
  <si>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</si>
  <si>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</si>
  <si>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</si>
  <si>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</si>
  <si>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</si>
  <si>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</si>
  <si>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</si>
  <si>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</si>
  <si>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</si>
  <si>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</si>
  <si>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</si>
  <si>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</si>
  <si>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</si>
  <si>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</si>
  <si>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</si>
  <si>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</si>
  <si>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</si>
  <si>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</si>
  <si>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</si>
  <si>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</si>
  <si>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</si>
  <si>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</si>
  <si>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</si>
  <si>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</si>
  <si>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</si>
  <si>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</si>
  <si>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</si>
  <si>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</si>
  <si>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</si>
  <si>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</si>
  <si>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</si>
  <si>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</si>
  <si>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</si>
  <si>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</si>
  <si>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</si>
  <si>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</si>
  <si>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</si>
  <si>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</si>
  <si>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</si>
  <si>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</si>
  <si>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</si>
  <si>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</si>
  <si>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</si>
  <si>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</si>
  <si>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</si>
  <si>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</si>
  <si>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</si>
  <si>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</si>
  <si>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</si>
  <si>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</si>
  <si>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</si>
  <si>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</si>
  <si>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</si>
  <si>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</si>
  <si>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</si>
  <si>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</si>
  <si>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</si>
  <si>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</si>
  <si>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</si>
  <si>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</si>
  <si>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</si>
  <si>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</si>
  <si>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</si>
  <si>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</si>
  <si>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</si>
  <si>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</si>
  <si>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</si>
  <si>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</si>
  <si>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</si>
  <si>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</si>
  <si>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</si>
  <si>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</si>
  <si>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</si>
  <si>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</si>
  <si>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</si>
  <si>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</si>
  <si>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</si>
  <si>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</si>
  <si>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</si>
  <si>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</si>
  <si>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</si>
  <si>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</si>
  <si>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</si>
  <si>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</si>
  <si>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</si>
  <si>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</si>
  <si>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</si>
  <si>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</si>
  <si>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</si>
  <si>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</si>
  <si>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</si>
  <si>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</si>
  <si>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</si>
  <si>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</si>
  <si>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</si>
  <si>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</si>
  <si>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</si>
  <si>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</si>
  <si>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</si>
  <si>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</si>
  <si>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</si>
  <si>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</si>
  <si>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</si>
  <si>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</si>
  <si>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</si>
  <si>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</si>
  <si>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</si>
  <si>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</si>
  <si>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</si>
  <si>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</si>
  <si>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</si>
  <si>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</si>
  <si>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</si>
  <si>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</si>
  <si>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</si>
  <si>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</si>
  <si>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</si>
  <si>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</si>
  <si>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</si>
  <si>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</si>
  <si>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</si>
  <si>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</si>
  <si>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</si>
  <si>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</si>
  <si>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</si>
  <si>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</si>
  <si>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</si>
  <si>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</si>
  <si>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</si>
  <si>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</si>
  <si>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</si>
  <si>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</si>
  <si>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</si>
  <si>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</si>
  <si>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</si>
  <si>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</si>
  <si>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</si>
  <si>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</si>
  <si>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</si>
  <si>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</si>
  <si>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</si>
  <si>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</si>
  <si>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</si>
  <si>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</si>
  <si>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</si>
  <si>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</si>
  <si>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</si>
  <si>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</si>
  <si>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</si>
  <si>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</si>
  <si>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</si>
  <si>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</si>
  <si>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</si>
  <si>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</si>
  <si>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</si>
  <si>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</si>
  <si>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</si>
  <si>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</si>
  <si>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</si>
  <si>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</si>
  <si>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</si>
  <si>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</si>
  <si>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</si>
  <si>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</si>
  <si>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</si>
  <si>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</si>
  <si>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</si>
  <si>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</si>
  <si>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</si>
  <si>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</si>
  <si>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</si>
  <si>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</si>
  <si>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</si>
  <si>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</si>
  <si>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</si>
  <si>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</si>
  <si>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</si>
  <si>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</si>
  <si>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</si>
  <si>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</si>
  <si>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</si>
  <si>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</si>
  <si>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</si>
  <si>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</si>
  <si>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</si>
  <si>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</si>
  <si>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</si>
  <si>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</si>
  <si>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</si>
  <si>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</si>
  <si>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</si>
  <si>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</si>
  <si>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</si>
  <si>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</si>
  <si>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</si>
  <si>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</si>
  <si>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</si>
  <si>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</si>
  <si>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</si>
  <si>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</si>
  <si>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</si>
  <si>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</si>
  <si>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</si>
  <si>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</si>
  <si>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</si>
  <si>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</si>
  <si>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</si>
  <si>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</si>
  <si>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</si>
  <si>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</si>
  <si>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</si>
  <si>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</si>
  <si>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</si>
  <si>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</si>
  <si>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</si>
  <si>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</si>
  <si>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</si>
  <si>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</si>
  <si>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</si>
  <si>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</si>
  <si>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</si>
  <si>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</si>
  <si>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</si>
  <si>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</si>
  <si>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</si>
  <si>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</si>
  <si>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</si>
  <si>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</si>
  <si>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</si>
  <si>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</si>
  <si>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</si>
  <si>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</si>
  <si>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</si>
  <si>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</si>
  <si>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</si>
  <si>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</si>
  <si>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</si>
  <si>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</si>
  <si>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</si>
  <si>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</si>
  <si>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</si>
  <si>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</si>
  <si>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</si>
  <si>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</si>
  <si>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</si>
  <si>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</si>
  <si>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</si>
  <si>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</si>
  <si>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</si>
  <si>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</si>
  <si>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</si>
  <si>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</si>
  <si>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</si>
  <si>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</si>
  <si>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</si>
  <si>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</si>
  <si>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</si>
  <si>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</si>
  <si>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</si>
  <si>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</si>
  <si>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</si>
  <si>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</si>
  <si>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</si>
  <si>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</si>
  <si>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</si>
  <si>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</si>
  <si>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</si>
  <si>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</si>
  <si>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</si>
  <si>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</si>
  <si>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</si>
  <si>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</si>
  <si>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</si>
  <si>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</si>
  <si>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</si>
  <si>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</si>
  <si>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</si>
  <si>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</si>
  <si>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</si>
  <si>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</si>
  <si>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</si>
  <si>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</si>
  <si>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</si>
  <si>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</si>
  <si>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</si>
  <si>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</si>
  <si>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</si>
  <si>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</si>
  <si>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</si>
  <si>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</si>
  <si>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</si>
  <si>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</si>
  <si>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</si>
  <si>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</si>
  <si>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</si>
  <si>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</si>
  <si>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</si>
  <si>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</si>
  <si>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</si>
  <si>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</si>
  <si>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</si>
  <si>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</si>
  <si>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</si>
  <si>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</si>
  <si>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</si>
  <si>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</si>
  <si>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</si>
  <si>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</si>
  <si>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</si>
  <si>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</si>
  <si>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</si>
  <si>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</si>
  <si>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</si>
  <si>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</si>
  <si>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</si>
  <si>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</si>
  <si>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</si>
  <si>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</si>
  <si>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</si>
  <si>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</si>
  <si>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</si>
  <si>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</si>
  <si>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</si>
  <si>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</si>
  <si>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</si>
  <si>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</si>
  <si>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</si>
  <si>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</si>
  <si>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</si>
  <si>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</si>
  <si>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</si>
  <si>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</si>
  <si>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</si>
  <si>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</si>
  <si>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</si>
  <si>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</si>
  <si>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</si>
  <si>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</si>
  <si>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</si>
  <si>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</si>
  <si>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</si>
  <si>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</si>
  <si>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</si>
  <si>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</si>
  <si>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</si>
  <si>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</si>
  <si>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</si>
  <si>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</si>
  <si>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</si>
  <si>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</si>
  <si>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</si>
  <si>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</si>
  <si>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</si>
  <si>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</si>
  <si>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</si>
  <si>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</si>
  <si>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</si>
  <si>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</si>
  <si>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</si>
  <si>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</si>
  <si>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</si>
  <si>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</si>
  <si>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</si>
  <si>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</si>
  <si>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</si>
  <si>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</si>
  <si>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</si>
  <si>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</si>
  <si>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</si>
  <si>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</si>
  <si>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</si>
  <si>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</si>
  <si>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</si>
  <si>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</si>
  <si>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</si>
  <si>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</si>
  <si>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</si>
  <si>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</si>
  <si>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</si>
  <si>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</si>
  <si>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</si>
  <si>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</si>
  <si>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</si>
  <si>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</si>
  <si>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</si>
  <si>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</si>
  <si>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</si>
  <si>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</si>
  <si>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</si>
  <si>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</si>
  <si>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</si>
  <si>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</si>
  <si>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</si>
  <si>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</si>
  <si>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</si>
  <si>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</si>
  <si>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</si>
  <si>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</si>
  <si>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</si>
  <si>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</si>
  <si>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</si>
  <si>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</si>
  <si>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</si>
  <si>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</si>
  <si>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</si>
  <si>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</si>
  <si>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</si>
  <si>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</si>
  <si>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</si>
  <si>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</si>
  <si>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</si>
  <si>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</si>
  <si>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</si>
  <si>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</si>
  <si>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</si>
  <si>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</si>
  <si>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</si>
  <si>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</si>
  <si>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</si>
  <si>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</si>
  <si>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</si>
  <si>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</si>
  <si>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</si>
  <si>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</si>
  <si>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</si>
  <si>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</si>
  <si>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</si>
  <si>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</si>
  <si>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</si>
  <si>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</si>
  <si>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</si>
  <si>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</si>
  <si>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</si>
  <si>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</si>
  <si>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</si>
  <si>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</si>
  <si>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</si>
  <si>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</si>
  <si>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</si>
  <si>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</si>
  <si>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</si>
  <si>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</si>
  <si>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</si>
  <si>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</si>
  <si>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</si>
  <si>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</si>
  <si>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</si>
  <si>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</si>
  <si>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</si>
  <si>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</si>
  <si>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</si>
  <si>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</si>
  <si>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</si>
  <si>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</si>
  <si>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</si>
  <si>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</si>
  <si>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</si>
  <si>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</si>
  <si>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</si>
  <si>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</si>
  <si>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</si>
  <si>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</si>
  <si>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</si>
  <si>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</si>
  <si>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</si>
  <si>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</si>
  <si>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</si>
  <si>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</si>
  <si>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</si>
  <si>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</si>
  <si>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</si>
  <si>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</si>
  <si>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</si>
  <si>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</si>
  <si>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</si>
  <si>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</si>
  <si>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</si>
  <si>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</si>
  <si>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</si>
  <si>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</si>
  <si>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</si>
  <si>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</si>
  <si>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</si>
  <si>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</si>
  <si>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</si>
  <si>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</si>
  <si>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</si>
  <si>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</si>
  <si>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</si>
  <si>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</si>
  <si>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</si>
  <si>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</si>
  <si>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</si>
  <si>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</si>
  <si>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</si>
  <si>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</si>
  <si>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</si>
  <si>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</si>
  <si>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</si>
  <si>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</si>
  <si>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</si>
  <si>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</si>
  <si>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</si>
  <si>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</si>
  <si>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</si>
  <si>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</si>
  <si>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</si>
  <si>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</si>
  <si>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</si>
  <si>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</si>
  <si>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</si>
  <si>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</si>
  <si>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</si>
  <si>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</si>
  <si>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</si>
  <si>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</si>
  <si>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</si>
  <si>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</si>
  <si>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</si>
  <si>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</si>
  <si>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</si>
  <si>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</si>
  <si>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</si>
  <si>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</si>
  <si>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</si>
  <si>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</si>
  <si>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</si>
  <si>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</si>
  <si>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</si>
  <si>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</si>
  <si>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</si>
  <si>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</si>
  <si>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</si>
  <si>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</si>
  <si>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</si>
  <si>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</si>
  <si>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</si>
  <si>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</si>
  <si>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</si>
  <si>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</si>
  <si>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</si>
  <si>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</si>
  <si>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</si>
  <si>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</si>
  <si>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</si>
  <si>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</si>
  <si>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</si>
  <si>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</si>
  <si>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</si>
  <si>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</si>
  <si>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</si>
  <si>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</si>
  <si>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</si>
  <si>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</si>
  <si>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</si>
  <si>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</si>
  <si>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</si>
  <si>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</si>
  <si>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</si>
  <si>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</si>
  <si>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</si>
  <si>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</si>
  <si>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</si>
  <si>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</si>
  <si>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</si>
  <si>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</si>
  <si>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</si>
  <si>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</si>
  <si>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</si>
  <si>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</si>
  <si>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</si>
  <si>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</si>
  <si>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</si>
  <si>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</si>
  <si>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</si>
  <si>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</si>
  <si>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</si>
  <si>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</si>
  <si>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</si>
  <si>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</si>
  <si>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</si>
  <si>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</si>
  <si>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</si>
  <si>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</si>
  <si>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</si>
  <si>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</si>
  <si>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</si>
  <si>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</si>
  <si>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</si>
  <si>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</si>
  <si>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</si>
  <si>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</si>
  <si>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</si>
  <si>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</si>
  <si>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</si>
  <si>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</si>
  <si>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</si>
  <si>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</si>
  <si>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</si>
  <si>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</si>
  <si>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</si>
  <si>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</si>
  <si>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</si>
  <si>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</si>
  <si>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</si>
  <si>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</si>
  <si>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</si>
  <si>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</si>
  <si>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</si>
  <si>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</si>
  <si>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</si>
  <si>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</si>
  <si>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</si>
  <si>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</si>
  <si>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</si>
  <si>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</si>
  <si>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</si>
  <si>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</si>
  <si>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</si>
  <si>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</si>
  <si>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</si>
  <si>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</si>
  <si>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</si>
  <si>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</si>
  <si>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</si>
  <si>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</si>
  <si>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</si>
  <si>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</si>
  <si>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</si>
  <si>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</si>
  <si>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</si>
  <si>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</si>
  <si>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</si>
  <si>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</si>
  <si>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</si>
  <si>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</si>
  <si>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</si>
  <si>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</si>
  <si>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</si>
  <si>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</si>
  <si>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</si>
  <si>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</si>
  <si>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</si>
  <si>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</si>
  <si>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</si>
  <si>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</si>
  <si>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</si>
  <si>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</si>
  <si>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</si>
  <si>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</si>
  <si>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</si>
  <si>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</si>
  <si>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</si>
  <si>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</si>
  <si>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</si>
  <si>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</si>
  <si>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</si>
  <si>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</si>
  <si>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</si>
  <si>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</si>
  <si>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</si>
  <si>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</si>
  <si>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</si>
  <si>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</si>
  <si>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</si>
  <si>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</si>
  <si>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</si>
  <si>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</si>
  <si>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</si>
  <si>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</si>
  <si>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</si>
  <si>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</si>
  <si>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</si>
  <si>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</si>
  <si>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</si>
  <si>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</si>
  <si>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</si>
  <si>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</si>
  <si>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</si>
  <si>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</si>
  <si>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</si>
  <si>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</si>
  <si>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</si>
  <si>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</si>
  <si>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</si>
  <si>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</si>
  <si>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</si>
  <si>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</si>
  <si>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</si>
  <si>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</si>
  <si>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</si>
  <si>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</si>
  <si>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</si>
  <si>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</si>
  <si>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</si>
  <si>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</si>
  <si>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</si>
  <si>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</si>
  <si>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</si>
  <si>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</si>
  <si>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</si>
  <si>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</si>
  <si>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</si>
  <si>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</si>
  <si>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</si>
  <si>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</si>
  <si>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</si>
  <si>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</si>
  <si>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</si>
  <si>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</si>
  <si>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</si>
  <si>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</si>
  <si>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</si>
  <si>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</si>
  <si>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</si>
  <si>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</si>
  <si>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</si>
  <si>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</si>
  <si>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</si>
  <si>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</si>
  <si>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</si>
  <si>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</si>
  <si>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</si>
  <si>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</si>
  <si>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</si>
  <si>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</si>
  <si>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</si>
  <si>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</si>
  <si>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</si>
  <si>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</si>
  <si>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</si>
  <si>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</si>
  <si>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</si>
  <si>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</si>
  <si>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</si>
  <si>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</si>
  <si>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</si>
  <si>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</si>
  <si>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</si>
  <si>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</si>
  <si>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</si>
  <si>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</si>
  <si>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</si>
  <si>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</si>
  <si>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</si>
  <si>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</si>
  <si>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</si>
  <si>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</si>
  <si>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</si>
  <si>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</si>
  <si>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</si>
  <si>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</si>
  <si>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</si>
  <si>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</si>
  <si>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</si>
  <si>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</si>
  <si>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</si>
  <si>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</si>
  <si>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</si>
  <si>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</si>
  <si>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</si>
  <si>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</si>
  <si>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</si>
  <si>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</si>
  <si>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</si>
  <si>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</si>
  <si>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</si>
  <si>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</si>
  <si>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</si>
  <si>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</si>
  <si>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</si>
  <si>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</si>
  <si>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</si>
  <si>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</si>
  <si>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</si>
  <si>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</si>
  <si>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</si>
  <si>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</si>
  <si>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</si>
  <si>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</si>
  <si>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</si>
  <si>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</si>
  <si>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</si>
  <si>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</si>
  <si>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</si>
  <si>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</si>
  <si>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</si>
  <si>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</si>
  <si>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</si>
  <si>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</si>
  <si>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</si>
  <si>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</si>
  <si>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</si>
  <si>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</si>
  <si>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</si>
  <si>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</si>
  <si>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</si>
  <si>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</si>
  <si>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</si>
  <si>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</si>
  <si>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</si>
  <si>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</si>
  <si>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</si>
  <si>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</si>
  <si>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</si>
  <si>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</si>
  <si>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</si>
  <si>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</si>
  <si>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</si>
  <si>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</si>
  <si>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</si>
  <si>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</si>
  <si>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</si>
  <si>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</si>
  <si>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</si>
  <si>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</si>
  <si>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</si>
  <si>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</si>
  <si>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</si>
  <si>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</si>
  <si>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</si>
  <si>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</si>
  <si>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</si>
  <si>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</si>
  <si>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</si>
  <si>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</si>
  <si>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</si>
  <si>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</si>
  <si>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</si>
  <si>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</si>
  <si>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</si>
  <si>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</si>
  <si>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</si>
  <si>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</si>
  <si>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</si>
  <si>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</si>
  <si>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</si>
  <si>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</si>
  <si>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</si>
  <si>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</si>
  <si>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</si>
  <si>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</si>
  <si>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</si>
  <si>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</si>
  <si>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</si>
  <si>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</si>
  <si>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</si>
  <si>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</si>
  <si>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</si>
  <si>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</si>
  <si>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</si>
  <si>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</si>
  <si>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</si>
  <si>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</si>
  <si>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</si>
  <si>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</si>
  <si>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</si>
  <si>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</si>
  <si>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</si>
  <si>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</si>
  <si>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</si>
  <si>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</si>
  <si>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</si>
  <si>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</si>
  <si>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</si>
  <si>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</si>
  <si>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</si>
  <si>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</si>
  <si>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</si>
  <si>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</si>
  <si>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</si>
  <si>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</si>
  <si>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</si>
  <si>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</si>
  <si>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</si>
  <si>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</si>
  <si>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</si>
  <si>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</si>
  <si>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</si>
  <si>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</si>
  <si>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</si>
  <si>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</si>
  <si>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</si>
  <si>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</si>
  <si>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</si>
  <si>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</si>
  <si>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</si>
  <si>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</si>
  <si>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</si>
  <si>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</si>
  <si>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</si>
  <si>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</si>
  <si>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</si>
  <si>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</si>
  <si>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</si>
  <si>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</si>
  <si>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</si>
  <si>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</si>
  <si>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</si>
  <si>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</si>
  <si>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</si>
  <si>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</si>
  <si>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</si>
  <si>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</si>
  <si>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</si>
  <si>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</si>
  <si>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</si>
  <si>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</si>
  <si>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</si>
  <si>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</si>
  <si>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</si>
  <si>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</si>
  <si>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</si>
  <si>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</si>
  <si>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</si>
  <si>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</si>
  <si>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</si>
  <si>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</si>
  <si>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</si>
  <si>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</si>
  <si>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</si>
  <si>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</si>
  <si>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</si>
  <si>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</si>
  <si>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</si>
  <si>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</si>
  <si>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</si>
  <si>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</si>
  <si>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</si>
  <si>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</si>
  <si>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</si>
  <si>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</si>
  <si>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</si>
  <si>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</si>
  <si>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</si>
  <si>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</si>
  <si>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</si>
  <si>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</si>
  <si>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</si>
  <si>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</si>
  <si>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</si>
  <si>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</si>
  <si>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</si>
  <si>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</si>
  <si>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</si>
  <si>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</si>
  <si>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</si>
  <si>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</si>
  <si>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</si>
  <si>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</si>
  <si>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</si>
  <si>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</si>
  <si>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</si>
  <si>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</si>
  <si>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</si>
  <si>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</si>
  <si>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</si>
  <si>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</si>
  <si>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</si>
  <si>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</si>
  <si>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</si>
  <si>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</si>
  <si>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</si>
  <si>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</si>
  <si>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</si>
  <si>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</si>
  <si>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</si>
  <si>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</si>
  <si>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</si>
  <si>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</si>
  <si>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</si>
  <si>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</si>
  <si>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</si>
  <si>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</si>
  <si>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</si>
  <si>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</si>
  <si>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</si>
  <si>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</si>
  <si>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</si>
  <si>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</si>
  <si>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</si>
  <si>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</si>
  <si>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</si>
  <si>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</si>
  <si>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</si>
  <si>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</si>
  <si>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</si>
  <si>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</si>
  <si>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</si>
  <si>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</si>
  <si>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</si>
  <si>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</si>
  <si>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</si>
  <si>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</si>
  <si>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</si>
  <si>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</si>
  <si>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</si>
  <si>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</si>
  <si>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</si>
  <si>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</si>
  <si>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</si>
  <si>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</si>
  <si>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</si>
  <si>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</si>
  <si>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</si>
  <si>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</si>
  <si>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</si>
  <si>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</si>
  <si>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</si>
  <si>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</si>
  <si>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</si>
  <si>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</si>
  <si>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</si>
  <si>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</si>
  <si>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</si>
  <si>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</si>
  <si>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</si>
  <si>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</si>
  <si>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</si>
  <si>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</si>
  <si>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</si>
  <si>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</si>
  <si>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</si>
  <si>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</si>
  <si>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</si>
  <si>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</si>
  <si>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</si>
  <si>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</si>
  <si>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</si>
  <si>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</si>
  <si>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</si>
  <si>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</si>
  <si>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</si>
  <si>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</si>
  <si>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</si>
  <si>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</si>
  <si>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</si>
  <si>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</si>
  <si>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</si>
  <si>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</si>
  <si>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</si>
  <si>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</si>
  <si>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</si>
  <si>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</si>
  <si>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</si>
  <si>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</si>
  <si>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</si>
  <si>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</si>
  <si>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</si>
  <si>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</si>
  <si>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</si>
  <si>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</si>
  <si>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</si>
  <si>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</si>
  <si>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</si>
  <si>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</si>
  <si>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</si>
  <si>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</si>
  <si>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</si>
  <si>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</si>
  <si>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</si>
  <si>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</si>
  <si>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</si>
  <si>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</si>
  <si>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</si>
  <si>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</si>
  <si>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</si>
  <si>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</si>
  <si>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</si>
  <si>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</si>
  <si>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</si>
  <si>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</si>
  <si>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</si>
  <si>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</si>
  <si>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</si>
  <si>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</si>
  <si>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</si>
  <si>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</si>
  <si>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</si>
  <si>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</si>
  <si>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</si>
  <si>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</si>
  <si>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</si>
  <si>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</si>
  <si>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</si>
  <si>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</si>
  <si>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</si>
  <si>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</si>
  <si>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</si>
  <si>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</si>
  <si>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</si>
  <si>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</si>
  <si>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</si>
  <si>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</si>
  <si>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</si>
  <si>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</si>
  <si>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</si>
  <si>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</si>
  <si>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</si>
  <si>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</si>
  <si>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</si>
  <si>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</si>
  <si>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</si>
  <si>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</si>
  <si>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</si>
  <si>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</si>
  <si>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</si>
  <si>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</si>
  <si>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</si>
  <si>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</si>
  <si>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</si>
  <si>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</si>
  <si>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</si>
  <si>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</si>
  <si>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</si>
  <si>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</si>
  <si>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</si>
  <si>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</si>
  <si>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</si>
  <si>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</si>
  <si>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</si>
  <si>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</si>
  <si>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</si>
  <si>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</si>
  <si>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</si>
  <si>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</si>
  <si>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</si>
  <si>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</si>
  <si>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</si>
  <si>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</si>
  <si>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</si>
  <si>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</si>
  <si>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</si>
  <si>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</si>
  <si>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</si>
  <si>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</si>
  <si>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</si>
  <si>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</si>
  <si>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</si>
  <si>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</si>
  <si>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</si>
  <si>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</si>
  <si>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</si>
  <si>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</si>
  <si>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</si>
  <si>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</si>
  <si>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</si>
  <si>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</si>
  <si>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</si>
  <si>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</si>
  <si>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</si>
  <si>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</si>
  <si>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</si>
  <si>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</si>
  <si>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</si>
  <si>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</si>
  <si>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</si>
  <si>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</si>
  <si>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</si>
  <si>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</si>
  <si>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</si>
  <si>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</si>
  <si>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</si>
  <si>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</si>
  <si>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</si>
  <si>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</si>
  <si>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</si>
  <si>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</si>
  <si>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</si>
  <si>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</si>
  <si>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</si>
  <si>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</si>
  <si>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</si>
  <si>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</si>
  <si>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</si>
  <si>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</si>
  <si>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</si>
  <si>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</si>
  <si>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</si>
  <si>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</si>
  <si>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</si>
  <si>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</si>
  <si>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</si>
  <si>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</si>
  <si>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</si>
  <si>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</si>
  <si>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</si>
  <si>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</si>
  <si>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</si>
  <si>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</si>
  <si>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</si>
  <si>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</si>
  <si>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</si>
  <si>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</si>
  <si>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</si>
  <si>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</si>
  <si>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</si>
  <si>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</si>
  <si>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</si>
  <si>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</si>
  <si>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</si>
  <si>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</si>
  <si>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</si>
  <si>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</si>
  <si>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</si>
  <si>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</si>
  <si>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</si>
  <si>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</si>
  <si>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</si>
  <si>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</si>
  <si>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</si>
  <si>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</si>
  <si>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</si>
  <si>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</si>
  <si>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</si>
  <si>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</si>
  <si>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</si>
  <si>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</si>
  <si>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</si>
  <si>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</si>
  <si>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</si>
  <si>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</si>
  <si>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</si>
  <si>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</si>
  <si>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</si>
  <si>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</si>
  <si>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</si>
  <si>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</si>
  <si>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</si>
  <si>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</si>
  <si>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</si>
  <si>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</si>
  <si>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</si>
  <si>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</si>
  <si>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</si>
  <si>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</si>
  <si>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</si>
  <si>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</si>
  <si>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</si>
  <si>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</si>
  <si>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</si>
  <si>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</si>
  <si>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</si>
  <si>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</si>
  <si>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</si>
  <si>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</si>
  <si>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</si>
  <si>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</si>
  <si>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</si>
  <si>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</si>
  <si>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</si>
  <si>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</si>
  <si>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</si>
  <si>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</si>
  <si>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</si>
  <si>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</si>
  <si>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</si>
  <si>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</si>
  <si>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</si>
  <si>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</si>
  <si>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</si>
  <si>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</si>
  <si>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</si>
  <si>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</si>
  <si>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</si>
  <si>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</si>
  <si>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</si>
  <si>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</si>
  <si>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</si>
  <si>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</si>
  <si>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</si>
  <si>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</si>
  <si>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</si>
  <si>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</si>
  <si>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</si>
  <si>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</si>
  <si>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</si>
  <si>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</si>
  <si>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</si>
  <si>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</si>
  <si>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</si>
  <si>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</si>
  <si>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</si>
  <si>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</si>
  <si>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</si>
  <si>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</si>
  <si>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</si>
  <si>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</si>
  <si>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</si>
  <si>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</si>
  <si>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</si>
  <si>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</si>
  <si>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</si>
  <si>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</si>
  <si>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</si>
  <si>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</si>
  <si>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</si>
  <si>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</si>
  <si>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</si>
  <si>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</si>
  <si>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</si>
  <si>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</si>
  <si>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</si>
  <si>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</si>
  <si>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</si>
  <si>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</si>
  <si>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</si>
  <si>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</si>
  <si>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</si>
  <si>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</si>
  <si>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</si>
  <si>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</si>
  <si>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</si>
  <si>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</si>
  <si>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</si>
  <si>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</si>
  <si>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</si>
  <si>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</si>
  <si>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</si>
  <si>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</si>
  <si>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</si>
  <si>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</si>
  <si>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</si>
  <si>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</si>
  <si>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</si>
  <si>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</si>
  <si>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</si>
  <si>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</si>
  <si>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</si>
  <si>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</si>
  <si>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</si>
  <si>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</si>
  <si>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</si>
  <si>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</si>
  <si>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</si>
  <si>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</si>
  <si>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</si>
  <si>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</si>
  <si>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</si>
  <si>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</si>
  <si>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</si>
  <si>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</si>
  <si>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</si>
  <si>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</si>
  <si>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</si>
  <si>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</si>
  <si>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</si>
  <si>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</si>
  <si>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</si>
  <si>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</si>
  <si>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</si>
  <si>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</si>
  <si>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</si>
  <si>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</si>
  <si>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</si>
  <si>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</si>
  <si>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</si>
  <si>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</si>
  <si>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</si>
  <si>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</si>
  <si>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</si>
  <si>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</si>
  <si>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</si>
  <si>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</si>
  <si>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</si>
  <si>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</si>
  <si>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</si>
  <si>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</si>
  <si>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</si>
  <si>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</si>
  <si>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</si>
  <si>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</si>
  <si>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</si>
  <si>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</si>
  <si>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</si>
  <si>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</si>
  <si>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</si>
  <si>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</si>
  <si>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</si>
  <si>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</si>
  <si>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</si>
  <si>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</si>
  <si>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</si>
  <si>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</si>
  <si>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</si>
  <si>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</si>
  <si>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</si>
  <si>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</si>
  <si>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</si>
  <si>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</si>
  <si>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</si>
  <si>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</si>
  <si>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</si>
  <si>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</si>
  <si>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</si>
  <si>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</si>
  <si>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</si>
  <si>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</si>
  <si>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</si>
  <si>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</si>
  <si>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</si>
  <si>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</si>
  <si>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</si>
  <si>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</si>
  <si>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</si>
  <si>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</si>
  <si>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</si>
  <si>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</si>
  <si>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</si>
  <si>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</si>
  <si>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</si>
  <si>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</si>
  <si>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</si>
  <si>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</si>
  <si>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</si>
  <si>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</si>
  <si>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</si>
  <si>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</si>
  <si>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</si>
  <si>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</si>
  <si>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</si>
  <si>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</si>
  <si>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</si>
  <si>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</si>
  <si>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</si>
  <si>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</si>
  <si>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</si>
  <si>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</si>
  <si>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</si>
  <si>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</si>
  <si>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</si>
  <si>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</si>
  <si>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</si>
  <si>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</si>
  <si>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</si>
  <si>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</si>
  <si>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</si>
  <si>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</si>
  <si>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</si>
  <si>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</si>
  <si>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</si>
  <si>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</si>
  <si>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</si>
  <si>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</si>
  <si>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</si>
  <si>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</si>
  <si>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</si>
  <si>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</si>
  <si>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</si>
  <si>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</si>
  <si>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</si>
  <si>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</si>
  <si>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</si>
  <si>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</si>
  <si>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</si>
  <si>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</si>
  <si>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</si>
  <si>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</si>
  <si>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</si>
  <si>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</si>
  <si>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</si>
  <si>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</si>
  <si>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</si>
  <si>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</si>
  <si>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</si>
  <si>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</si>
  <si>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</si>
  <si>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</si>
  <si>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</si>
  <si>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</si>
  <si>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</si>
  <si>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</si>
  <si>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</si>
  <si>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</si>
  <si>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</si>
  <si>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</si>
  <si>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</si>
  <si>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</si>
  <si>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</si>
  <si>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</si>
  <si>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</si>
  <si>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</si>
  <si>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</si>
  <si>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</si>
  <si>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</si>
  <si>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</si>
  <si>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</si>
  <si>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</si>
  <si>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</si>
  <si>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</si>
  <si>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</si>
  <si>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</si>
  <si>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</si>
  <si>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</si>
  <si>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</si>
  <si>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</si>
  <si>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</si>
  <si>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</si>
  <si>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</si>
  <si>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</si>
  <si>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</si>
  <si>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</si>
  <si>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</si>
  <si>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</si>
  <si>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</si>
  <si>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</si>
  <si>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</si>
  <si>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</si>
  <si>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</si>
  <si>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</si>
  <si>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</si>
  <si>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</si>
  <si>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</si>
  <si>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</si>
  <si>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</si>
  <si>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</si>
  <si>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</si>
  <si>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</si>
  <si>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</si>
  <si>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</si>
  <si>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</si>
  <si>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</si>
  <si>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</si>
  <si>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</si>
  <si>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</si>
  <si>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</si>
  <si>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</si>
  <si>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</si>
  <si>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</si>
  <si>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</si>
  <si>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</si>
  <si>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</si>
  <si>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</si>
  <si>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</si>
  <si>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</si>
  <si>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</si>
  <si>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</si>
  <si>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</si>
  <si>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</si>
  <si>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</si>
  <si>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</si>
  <si>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</si>
  <si>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</si>
  <si>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</si>
  <si>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</si>
  <si>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</si>
  <si>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</si>
  <si>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</si>
  <si>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</si>
  <si>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</si>
  <si>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</si>
  <si>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</si>
  <si>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</si>
  <si>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</si>
  <si>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</si>
  <si>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</si>
  <si>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</si>
  <si>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</si>
  <si>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</si>
  <si>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</si>
  <si>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</si>
  <si>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</si>
  <si>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</si>
  <si>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</si>
  <si>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</si>
  <si>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</si>
  <si>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</si>
  <si>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</si>
  <si>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</si>
  <si>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</si>
  <si>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</si>
  <si>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</si>
  <si>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</si>
  <si>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</si>
  <si>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</si>
  <si>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</si>
  <si>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</si>
  <si>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</si>
  <si>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</si>
  <si>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</si>
  <si>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</si>
  <si>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</si>
  <si>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</si>
  <si>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</si>
  <si>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</si>
  <si>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</si>
  <si>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</si>
  <si>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</si>
  <si>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</si>
  <si>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</si>
  <si>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</si>
  <si>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</si>
  <si>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</si>
  <si>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</si>
  <si>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</si>
  <si>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</si>
  <si>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</si>
  <si>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</si>
  <si>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</si>
  <si>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</si>
  <si>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</si>
  <si>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</si>
  <si>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</si>
  <si>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</si>
  <si>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</si>
  <si>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</si>
  <si>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</si>
  <si>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</si>
  <si>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</si>
  <si>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</si>
  <si>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</si>
  <si>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</si>
  <si>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</si>
  <si>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</si>
  <si>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</si>
  <si>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</si>
  <si>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</si>
  <si>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</si>
  <si>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</si>
  <si>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</si>
  <si>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</si>
  <si>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</si>
  <si>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</si>
  <si>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</si>
  <si>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</si>
  <si>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</si>
  <si>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</si>
  <si>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</si>
  <si>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</si>
  <si>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</si>
  <si>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</si>
  <si>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</si>
  <si>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</si>
  <si>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</si>
  <si>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</si>
  <si>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</si>
  <si>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</si>
  <si>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</si>
  <si>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</si>
  <si>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</si>
  <si>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</si>
  <si>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</si>
  <si>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</si>
  <si>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</si>
  <si>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</si>
  <si>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</si>
  <si>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</si>
  <si>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</si>
  <si>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</si>
  <si>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</si>
  <si>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</si>
  <si>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</si>
  <si>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</si>
  <si>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</si>
  <si>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</si>
  <si>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</si>
  <si>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</si>
  <si>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</si>
  <si>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</si>
  <si>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</si>
  <si>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</si>
  <si>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</si>
  <si>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</si>
  <si>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</si>
  <si>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</si>
  <si>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</si>
  <si>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</si>
  <si>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</si>
  <si>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</si>
  <si>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</si>
  <si>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</si>
  <si>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</si>
  <si>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</si>
  <si>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</si>
  <si>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</si>
  <si>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</si>
  <si>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</si>
  <si>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</si>
  <si>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</si>
  <si>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</si>
  <si>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</si>
  <si>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</si>
  <si>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</si>
  <si>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</si>
  <si>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</si>
  <si>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</si>
  <si>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</si>
  <si>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</si>
  <si>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</si>
  <si>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</si>
  <si>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</si>
  <si>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</si>
  <si>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</si>
  <si>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</si>
  <si>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</si>
  <si>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</si>
  <si>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</si>
  <si>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</si>
  <si>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</si>
  <si>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</si>
  <si>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</si>
  <si>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</si>
  <si>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</si>
  <si>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</si>
  <si>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</si>
  <si>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</si>
  <si>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</si>
  <si>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</si>
  <si>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</si>
  <si>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</si>
  <si>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</si>
  <si>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</si>
  <si>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</si>
  <si>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</si>
  <si>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</si>
  <si>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</si>
  <si>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</si>
  <si>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</si>
  <si>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</si>
  <si>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</si>
  <si>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</si>
  <si>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</si>
  <si>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</si>
  <si>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</si>
  <si>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</si>
  <si>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</si>
  <si>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</si>
  <si>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</si>
  <si>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</si>
  <si>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</si>
  <si>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</si>
  <si>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</si>
  <si>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</si>
  <si>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</si>
  <si>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</si>
  <si>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</si>
  <si>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</si>
  <si>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</si>
  <si>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</si>
  <si>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</si>
  <si>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</si>
  <si>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</si>
  <si>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</si>
  <si>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</si>
  <si>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</si>
  <si>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</si>
  <si>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</si>
  <si>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</si>
  <si>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</si>
  <si>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</si>
  <si>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</si>
  <si>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</si>
  <si>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</si>
  <si>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</si>
  <si>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</si>
  <si>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</si>
  <si>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</si>
  <si>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</si>
  <si>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</si>
  <si>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</si>
  <si>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</si>
  <si>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</si>
  <si>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</si>
  <si>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</si>
  <si>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</si>
  <si>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</si>
  <si>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</si>
  <si>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</si>
  <si>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</si>
  <si>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</si>
  <si>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</si>
  <si>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</si>
  <si>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</si>
  <si>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</si>
  <si>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</si>
  <si>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</si>
  <si>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</si>
  <si>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</si>
  <si>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</si>
  <si>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</si>
  <si>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</si>
  <si>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</si>
  <si>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</si>
  <si>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</si>
  <si>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</si>
  <si>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</si>
  <si>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</si>
  <si>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</si>
  <si>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</si>
  <si>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</si>
  <si>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</si>
  <si>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</si>
  <si>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</si>
  <si>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</si>
  <si>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</si>
  <si>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</si>
  <si>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</si>
  <si>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</si>
  <si>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</si>
  <si>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</si>
  <si>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</si>
  <si>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</si>
  <si>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</si>
  <si>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</si>
  <si>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</si>
  <si>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</si>
  <si>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</si>
  <si>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</si>
  <si>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</si>
  <si>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</si>
  <si>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</si>
  <si>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</si>
  <si>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</si>
  <si>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</si>
  <si>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</si>
  <si>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</si>
  <si>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</si>
  <si>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</si>
  <si>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</si>
  <si>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</si>
  <si>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</si>
  <si>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</si>
  <si>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</si>
  <si>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</si>
  <si>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</si>
  <si>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</si>
  <si>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</si>
  <si>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</si>
  <si>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</si>
  <si>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</si>
  <si>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</si>
  <si>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</si>
  <si>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</si>
  <si>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</si>
  <si>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</si>
  <si>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</si>
  <si>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</si>
  <si>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</si>
  <si>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</si>
  <si>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</si>
  <si>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</si>
  <si>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</si>
  <si>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</si>
  <si>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</si>
  <si>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</si>
  <si>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</si>
  <si>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</si>
  <si>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</si>
  <si>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</si>
  <si>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</si>
  <si>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</si>
  <si>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</si>
  <si>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</si>
  <si>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</si>
  <si>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</si>
  <si>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</si>
  <si>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</si>
  <si>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</si>
  <si>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</si>
  <si>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</si>
  <si>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</si>
  <si>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</si>
  <si>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</si>
  <si>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</si>
  <si>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</si>
  <si>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</si>
  <si>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</si>
  <si>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</si>
  <si>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</si>
  <si>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</si>
  <si>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</si>
  <si>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</si>
  <si>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</si>
  <si>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</si>
  <si>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</si>
  <si>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</si>
  <si>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</si>
  <si>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</si>
  <si>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</si>
  <si>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</si>
  <si>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</si>
  <si>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</si>
  <si>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</si>
  <si>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</si>
  <si>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</si>
  <si>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</si>
  <si>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</si>
  <si>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</si>
  <si>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</si>
  <si>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</si>
  <si>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</si>
  <si>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</si>
  <si>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</si>
  <si>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</si>
  <si>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</si>
  <si>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</si>
  <si>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</si>
  <si>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</si>
  <si>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</si>
  <si>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</si>
  <si>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</si>
  <si>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</si>
  <si>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</si>
  <si>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</si>
  <si>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</si>
  <si>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</si>
  <si>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</si>
  <si>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</si>
  <si>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</si>
  <si>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</si>
  <si>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</si>
  <si>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</si>
  <si>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</si>
  <si>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</si>
  <si>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</si>
  <si>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</si>
  <si>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</si>
  <si>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</si>
  <si>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</si>
  <si>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</si>
  <si>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</si>
  <si>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</si>
  <si>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</si>
  <si>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</si>
  <si>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</si>
  <si>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</si>
  <si>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</si>
  <si>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</si>
  <si>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</si>
  <si>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</si>
  <si>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</si>
  <si>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</si>
  <si>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</si>
  <si>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</si>
  <si>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</si>
  <si>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</si>
  <si>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</si>
  <si>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</si>
  <si>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</si>
  <si>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</si>
  <si>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</si>
  <si>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</si>
  <si>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</si>
  <si>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</si>
  <si>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</si>
  <si>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</si>
  <si>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</si>
  <si>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</si>
  <si>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</si>
  <si>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</si>
  <si>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</si>
  <si>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</si>
  <si>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</si>
  <si>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</si>
  <si>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</si>
  <si>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</si>
  <si>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</si>
  <si>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</si>
  <si>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</si>
  <si>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</si>
  <si>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</si>
  <si>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</si>
  <si>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</si>
  <si>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</si>
  <si>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</si>
  <si>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</si>
  <si>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</si>
  <si>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</si>
  <si>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</si>
  <si>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</si>
  <si>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</si>
  <si>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</si>
  <si>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</si>
  <si>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</si>
  <si>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</si>
  <si>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</si>
  <si>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</si>
  <si>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</si>
  <si>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</si>
  <si>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</si>
  <si>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</si>
  <si>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</si>
  <si>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</si>
  <si>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</si>
  <si>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</si>
  <si>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</si>
  <si>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</si>
  <si>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</si>
  <si>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</si>
  <si>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</si>
  <si>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</si>
  <si>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</si>
  <si>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</si>
  <si>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</si>
  <si>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</si>
  <si>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</si>
  <si>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</si>
  <si>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</si>
  <si>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</si>
  <si>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</si>
  <si>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</si>
  <si>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</si>
  <si>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</si>
  <si>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</si>
  <si>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</si>
  <si>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</si>
  <si>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</si>
  <si>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</si>
  <si>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</si>
  <si>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</si>
  <si>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</si>
  <si>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</si>
  <si>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</si>
  <si>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</si>
  <si>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</si>
  <si>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</si>
  <si>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</si>
  <si>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</si>
  <si>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</si>
  <si>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</si>
  <si>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</si>
  <si>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</si>
  <si>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</si>
  <si>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</si>
  <si>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</si>
  <si>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</si>
  <si>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</si>
  <si>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</si>
  <si>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</si>
  <si>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</si>
  <si>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</si>
  <si>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</si>
  <si>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</si>
  <si>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</si>
  <si>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</si>
  <si>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</si>
  <si>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</si>
  <si>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</si>
  <si>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</si>
  <si>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</si>
  <si>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</si>
  <si>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</si>
  <si>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</si>
  <si>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</si>
  <si>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</si>
  <si>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</si>
  <si>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</si>
  <si>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</si>
  <si>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</si>
  <si>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</si>
  <si>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</si>
  <si>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</si>
  <si>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</si>
  <si>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</si>
  <si>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</si>
  <si>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</si>
  <si>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</si>
  <si>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</si>
  <si>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</si>
  <si>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</si>
  <si>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</si>
  <si>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</si>
  <si>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</si>
  <si>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</si>
  <si>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</si>
  <si>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</si>
  <si>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</si>
  <si>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</si>
  <si>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</si>
  <si>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</si>
  <si>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</si>
  <si>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</si>
  <si>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</si>
  <si>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</si>
  <si>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</si>
  <si>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</si>
  <si>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</si>
  <si>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</si>
  <si>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</si>
  <si>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</si>
  <si>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</si>
  <si>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</si>
  <si>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</si>
  <si>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</si>
  <si>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</si>
  <si>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</si>
  <si>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</si>
  <si>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</si>
  <si>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</si>
  <si>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</si>
  <si>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</si>
  <si>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</si>
  <si>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</si>
  <si>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</si>
  <si>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</si>
  <si>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</si>
  <si>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</si>
  <si>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</si>
  <si>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</si>
  <si>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</si>
  <si>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</si>
  <si>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</si>
  <si>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</si>
  <si>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</si>
  <si>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</si>
  <si>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</si>
  <si>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</si>
  <si>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</si>
  <si>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</si>
  <si>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</si>
  <si>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</si>
  <si>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</si>
  <si>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</si>
  <si>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</si>
  <si>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</si>
  <si>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</si>
  <si>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</si>
  <si>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</si>
  <si>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</si>
  <si>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</si>
  <si>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</si>
  <si>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</si>
  <si>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</si>
  <si>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</si>
  <si>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</si>
  <si>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</si>
  <si>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</si>
  <si>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</si>
  <si>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</si>
  <si>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</si>
  <si>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</si>
  <si>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</si>
  <si>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</si>
  <si>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</si>
  <si>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</si>
  <si>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</si>
  <si>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</si>
  <si>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</si>
  <si>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</si>
  <si>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</si>
  <si>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</si>
  <si>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</si>
  <si>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</si>
  <si>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</si>
  <si>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</si>
  <si>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</si>
  <si>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</si>
  <si>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</si>
  <si>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</si>
  <si>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</si>
  <si>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</si>
  <si>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</si>
  <si>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</si>
  <si>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</si>
  <si>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</si>
  <si>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</si>
  <si>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</si>
  <si>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</si>
  <si>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</si>
  <si>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</si>
  <si>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</si>
  <si>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</si>
  <si>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</si>
  <si>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</si>
  <si>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</si>
  <si>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</si>
  <si>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</si>
  <si>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</si>
  <si>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</si>
  <si>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</si>
  <si>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</si>
  <si>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</si>
  <si>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</si>
  <si>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</si>
  <si>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</si>
  <si>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</si>
  <si>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</si>
  <si>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</si>
  <si>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</si>
  <si>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</si>
  <si>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</si>
  <si>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</si>
  <si>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</si>
  <si>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</si>
  <si>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</si>
  <si>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</si>
  <si>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</si>
  <si>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</si>
  <si>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</si>
  <si>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</si>
  <si>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</si>
  <si>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</si>
  <si>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</si>
  <si>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</si>
  <si>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</si>
  <si>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</si>
  <si>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</si>
  <si>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</si>
  <si>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</si>
  <si>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</si>
  <si>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</si>
  <si>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</si>
  <si>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</si>
  <si>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</si>
  <si>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</si>
  <si>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</si>
  <si>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</si>
  <si>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</si>
  <si>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</si>
  <si>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</si>
  <si>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</si>
  <si>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</si>
  <si>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</si>
  <si>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</si>
  <si>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</si>
  <si>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</si>
  <si>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</si>
  <si>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</si>
  <si>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</si>
  <si>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</si>
  <si>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</si>
  <si>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</si>
  <si>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</si>
  <si>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</si>
  <si>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</si>
  <si>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</si>
  <si>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</si>
  <si>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</si>
  <si>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</si>
  <si>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</si>
  <si>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</si>
  <si>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</si>
  <si>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</si>
  <si>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</si>
  <si>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</si>
  <si>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</si>
  <si>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</si>
  <si>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</si>
  <si>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</si>
  <si>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</si>
  <si>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</si>
  <si>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</si>
  <si>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</si>
  <si>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</si>
  <si>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</si>
  <si>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</si>
  <si>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</si>
  <si>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</si>
  <si>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</si>
  <si>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</si>
  <si>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</si>
  <si>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</si>
  <si>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</si>
  <si>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</si>
  <si>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</si>
  <si>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</si>
  <si>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</si>
  <si>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</si>
  <si>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</si>
  <si>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</si>
  <si>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</si>
  <si>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</si>
  <si>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</si>
  <si>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</si>
  <si>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</si>
  <si>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</si>
  <si>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</si>
  <si>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</si>
  <si>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</si>
  <si>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</si>
  <si>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</si>
  <si>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</si>
  <si>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</si>
  <si>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</si>
  <si>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</si>
  <si>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</si>
  <si>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</si>
  <si>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</si>
  <si>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</si>
  <si>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</si>
  <si>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</si>
  <si>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</si>
  <si>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</si>
  <si>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</si>
  <si>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</si>
  <si>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</si>
  <si>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</si>
  <si>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</si>
  <si>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</si>
  <si>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</si>
  <si>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</si>
  <si>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</si>
  <si>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</si>
  <si>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</si>
  <si>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</si>
  <si>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</si>
  <si>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</si>
  <si>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</si>
  <si>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</si>
  <si>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</si>
  <si>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</si>
  <si>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</si>
  <si>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</si>
  <si>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</si>
  <si>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</si>
  <si>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</si>
  <si>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</si>
  <si>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</si>
  <si>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</si>
  <si>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</si>
  <si>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</si>
  <si>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</si>
  <si>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</si>
  <si>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</si>
  <si>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</si>
  <si>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</si>
  <si>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</si>
  <si>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</si>
  <si>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</si>
  <si>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</si>
  <si>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</si>
  <si>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</si>
  <si>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</si>
  <si>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</si>
  <si>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</si>
  <si>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</si>
  <si>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</si>
  <si>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</si>
  <si>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</si>
  <si>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</si>
  <si>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</si>
  <si>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</si>
  <si>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</si>
  <si>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</si>
  <si>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</si>
  <si>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</si>
  <si>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</si>
  <si>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</si>
  <si>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</si>
  <si>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</si>
  <si>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</si>
  <si>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</si>
  <si>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</si>
  <si>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</si>
  <si>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</si>
  <si>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</si>
  <si>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</si>
  <si>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</si>
  <si>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</si>
  <si>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</si>
  <si>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</si>
  <si>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</si>
  <si>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</si>
  <si>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</si>
  <si>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</si>
  <si>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</si>
  <si>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</si>
  <si>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</si>
  <si>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</si>
  <si>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</si>
  <si>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</si>
  <si>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</si>
  <si>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</si>
  <si>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</si>
  <si>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</si>
  <si>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</si>
  <si>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</si>
  <si>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</si>
  <si>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</si>
  <si>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</si>
  <si>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</si>
  <si>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</si>
  <si>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</si>
  <si>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</si>
  <si>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</si>
  <si>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</si>
  <si>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</si>
  <si>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</si>
  <si>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</si>
  <si>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</si>
  <si>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</si>
  <si>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</si>
  <si>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</si>
  <si>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</si>
  <si>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</si>
  <si>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</si>
  <si>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</si>
  <si>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</si>
  <si>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</si>
  <si>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</si>
  <si>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</si>
  <si>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</si>
  <si>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</si>
  <si>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</si>
  <si>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</si>
  <si>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</si>
  <si>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</si>
  <si>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</si>
  <si>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</si>
  <si>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</si>
  <si>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</si>
  <si>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</si>
  <si>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</si>
  <si>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</si>
  <si>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</si>
  <si>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</si>
  <si>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</si>
  <si>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</si>
  <si>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</si>
  <si>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</si>
  <si>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</si>
  <si>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</si>
  <si>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</si>
  <si>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</si>
  <si>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</si>
  <si>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</si>
  <si>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</si>
  <si>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</si>
  <si>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</si>
  <si>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</si>
  <si>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</si>
  <si>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</si>
  <si>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</si>
  <si>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</si>
  <si>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</si>
  <si>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</si>
  <si>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</si>
  <si>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</si>
  <si>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</si>
  <si>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</si>
  <si>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</si>
  <si>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</si>
  <si>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</si>
  <si>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</si>
  <si>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</si>
  <si>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</si>
  <si>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</si>
  <si>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</si>
  <si>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</si>
  <si>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</si>
  <si>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</si>
  <si>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</si>
  <si>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</si>
  <si>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</si>
  <si>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</si>
  <si>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</si>
  <si>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</si>
  <si>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</si>
  <si>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</si>
  <si>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</si>
  <si>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</si>
  <si>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</si>
  <si>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</si>
  <si>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</si>
  <si>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</si>
  <si>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</si>
  <si>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</si>
  <si>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</si>
  <si>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</si>
  <si>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</si>
  <si>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</si>
  <si>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</si>
  <si>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</si>
  <si>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</si>
  <si>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</si>
  <si>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</si>
  <si>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</si>
  <si>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</si>
  <si>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</si>
  <si>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</si>
  <si>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</si>
  <si>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</si>
  <si>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</si>
  <si>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</si>
  <si>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</si>
  <si>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</si>
  <si>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</si>
  <si>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</si>
  <si>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</si>
  <si>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</si>
  <si>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</si>
  <si>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</si>
  <si>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</si>
  <si>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</si>
  <si>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</si>
  <si>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</si>
  <si>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</si>
  <si>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</si>
  <si>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</si>
  <si>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</si>
  <si>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</si>
  <si>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</si>
  <si>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</si>
  <si>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</si>
  <si>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</si>
  <si>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</si>
  <si>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</si>
  <si>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</si>
  <si>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</si>
  <si>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</si>
  <si>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</si>
  <si>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</si>
  <si>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</si>
  <si>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</si>
  <si>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</si>
  <si>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</si>
  <si>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</si>
  <si>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</si>
  <si>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</si>
  <si>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</si>
  <si>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</si>
  <si>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</si>
  <si>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</si>
  <si>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</si>
  <si>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</si>
  <si>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</si>
  <si>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</si>
  <si>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</si>
  <si>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</si>
  <si>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</si>
  <si>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</si>
  <si>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</si>
  <si>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</si>
  <si>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</si>
  <si>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</si>
  <si>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</si>
  <si>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</si>
  <si>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</si>
  <si>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</si>
  <si>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</si>
  <si>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</si>
  <si>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</si>
  <si>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</si>
  <si>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</si>
  <si>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</si>
  <si>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</si>
  <si>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</si>
  <si>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</si>
  <si>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</si>
  <si>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</si>
  <si>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</si>
  <si>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</si>
  <si>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</si>
  <si>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</si>
  <si>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</si>
  <si>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</si>
  <si>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</si>
  <si>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</si>
  <si>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</si>
  <si>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</si>
  <si>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</si>
  <si>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</si>
  <si>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</si>
  <si>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</si>
  <si>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</si>
  <si>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</si>
  <si>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</si>
  <si>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</si>
  <si>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</si>
  <si>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</si>
  <si>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</si>
  <si>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</si>
  <si>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</si>
  <si>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</si>
  <si>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</si>
  <si>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</si>
  <si>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</si>
  <si>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</si>
  <si>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</si>
  <si>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</si>
  <si>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</si>
  <si>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</si>
  <si>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</si>
  <si>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</si>
  <si>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</si>
  <si>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</si>
  <si>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</si>
  <si>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</si>
  <si>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</si>
  <si>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</si>
  <si>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</si>
  <si>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</si>
  <si>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</si>
  <si>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</si>
  <si>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</si>
  <si>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</si>
  <si>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</si>
  <si>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</si>
  <si>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</si>
  <si>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</si>
  <si>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</si>
  <si>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</si>
  <si>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</si>
  <si>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</si>
  <si>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</si>
  <si>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</si>
  <si>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</si>
  <si>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</si>
  <si>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</si>
  <si>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</si>
  <si>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</si>
  <si>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</si>
  <si>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</si>
  <si>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</si>
  <si>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</si>
  <si>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</si>
  <si>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</si>
  <si>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</si>
  <si>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</si>
  <si>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</si>
  <si>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</si>
  <si>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</si>
  <si>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</si>
  <si>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</si>
  <si>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</si>
  <si>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</si>
  <si>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</si>
  <si>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</si>
  <si>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</si>
  <si>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</si>
  <si>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</si>
  <si>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</si>
  <si>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</si>
  <si>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</si>
  <si>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</si>
  <si>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</si>
  <si>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</si>
  <si>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</si>
  <si>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</si>
  <si>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</si>
  <si>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</si>
  <si>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</si>
  <si>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</si>
  <si>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</si>
  <si>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</si>
  <si>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</si>
  <si>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</si>
  <si>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</si>
  <si>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</si>
  <si>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</si>
  <si>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</si>
  <si>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</si>
  <si>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</si>
  <si>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</si>
  <si>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</si>
  <si>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</si>
  <si>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</si>
  <si>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</si>
  <si>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</si>
  <si>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</si>
  <si>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</si>
  <si>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</si>
  <si>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</si>
  <si>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</si>
  <si>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</si>
  <si>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</si>
  <si>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</si>
  <si>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</si>
  <si>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</si>
  <si>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</si>
  <si>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</si>
  <si>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</si>
  <si>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</si>
  <si>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</si>
  <si>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</si>
  <si>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</si>
  <si>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</si>
  <si>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</si>
  <si>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</si>
  <si>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</si>
  <si>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</si>
  <si>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</si>
  <si>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</si>
  <si>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</si>
  <si>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</si>
  <si>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</si>
  <si>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</si>
  <si>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</si>
  <si>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</si>
  <si>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</si>
  <si>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</si>
  <si>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</si>
  <si>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</si>
  <si>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</si>
  <si>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</si>
  <si>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</si>
  <si>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</si>
  <si>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</si>
  <si>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</si>
  <si>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</si>
  <si>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</si>
  <si>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</si>
  <si>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</si>
  <si>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</si>
  <si>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</si>
  <si>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</si>
  <si>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</si>
  <si>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</si>
  <si>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</si>
  <si>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</si>
  <si>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</si>
  <si>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</si>
  <si>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</si>
  <si>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</si>
  <si>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</si>
  <si>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</si>
  <si>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</si>
  <si>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</si>
  <si>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</si>
  <si>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</si>
  <si>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</si>
  <si>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</si>
  <si>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</si>
  <si>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</si>
  <si>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</si>
  <si>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</si>
  <si>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</si>
  <si>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</si>
  <si>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</si>
  <si>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</si>
  <si>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</si>
  <si>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</si>
  <si>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</si>
  <si>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</si>
  <si>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</si>
  <si>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</si>
  <si>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</si>
  <si>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</si>
  <si>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</si>
  <si>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</si>
  <si>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</si>
  <si>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</si>
  <si>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</si>
  <si>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</si>
  <si>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</si>
  <si>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</si>
  <si>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</si>
  <si>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</si>
  <si>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</si>
  <si>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</si>
  <si>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</si>
  <si>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</si>
  <si>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</si>
  <si>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</si>
  <si>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</si>
  <si>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</si>
  <si>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</si>
  <si>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</si>
  <si>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</si>
  <si>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</si>
  <si>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</si>
  <si>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</si>
  <si>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</si>
  <si>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</si>
  <si>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</si>
  <si>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</si>
  <si>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</si>
  <si>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</si>
  <si>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</si>
  <si>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</si>
  <si>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</si>
  <si>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</si>
  <si>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</si>
  <si>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</si>
  <si>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</si>
  <si>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</si>
  <si>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</si>
  <si>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</si>
  <si>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</si>
  <si>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</si>
  <si>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</si>
  <si>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</si>
  <si>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</si>
  <si>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</si>
  <si>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</si>
  <si>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</si>
  <si>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</si>
  <si>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</si>
  <si>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</si>
  <si>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</si>
  <si>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</si>
  <si>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</si>
  <si>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</si>
  <si>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</si>
  <si>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</si>
  <si>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</si>
  <si>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</si>
  <si>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</si>
  <si>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</si>
  <si>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</si>
  <si>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</si>
  <si>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</si>
  <si>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</si>
  <si>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</si>
  <si>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</si>
  <si>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</si>
  <si>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</si>
  <si>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</si>
  <si>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</si>
  <si>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</si>
  <si>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</si>
  <si>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</si>
  <si>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</si>
  <si>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</si>
  <si>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</si>
  <si>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</si>
  <si>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</si>
  <si>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</si>
  <si>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</si>
  <si>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</si>
  <si>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</si>
  <si>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</si>
  <si>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</si>
  <si>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</si>
  <si>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</si>
  <si>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</si>
  <si>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</si>
  <si>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</si>
  <si>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</si>
  <si>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</si>
  <si>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</si>
  <si>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</si>
  <si>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</si>
  <si>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</si>
  <si>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</si>
  <si>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</si>
  <si>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</si>
  <si>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</si>
  <si>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</si>
  <si>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</si>
  <si>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</si>
  <si>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</si>
  <si>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</si>
  <si>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</si>
  <si>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</si>
  <si>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</si>
  <si>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</si>
  <si>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</si>
  <si>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</si>
  <si>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</si>
  <si>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</si>
  <si>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</si>
  <si>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</si>
  <si>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</si>
  <si>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</si>
  <si>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</si>
  <si>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</si>
  <si>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</si>
  <si>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</si>
  <si>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</si>
  <si>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</si>
  <si>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</si>
  <si>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</si>
  <si>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</si>
  <si>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</si>
  <si>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</si>
  <si>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</si>
  <si>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</si>
  <si>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</si>
  <si>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</si>
  <si>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</si>
  <si>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</si>
  <si>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</si>
  <si>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</si>
  <si>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</si>
  <si>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</si>
  <si>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</si>
  <si>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</si>
  <si>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</si>
  <si>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</si>
  <si>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</si>
  <si>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</si>
  <si>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</si>
  <si>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</si>
  <si>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</si>
  <si>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</si>
  <si>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</si>
  <si>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</si>
  <si>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</si>
  <si>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</si>
  <si>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</si>
  <si>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</si>
  <si>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</si>
  <si>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</si>
  <si>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</si>
  <si>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</si>
  <si>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</si>
  <si>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</si>
  <si>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</si>
  <si>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</si>
  <si>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</si>
  <si>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</si>
  <si>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</si>
  <si>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</si>
  <si>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</si>
  <si>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</si>
  <si>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</si>
  <si>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</si>
  <si>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</si>
  <si>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</si>
  <si>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</si>
  <si>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</si>
  <si>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</si>
  <si>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</si>
  <si>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</si>
  <si>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</si>
  <si>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</si>
  <si>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</si>
  <si>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</si>
  <si>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</si>
  <si>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</si>
  <si>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</si>
  <si>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</si>
  <si>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</si>
  <si>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</si>
  <si>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</si>
  <si>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</si>
  <si>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</si>
  <si>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</si>
  <si>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</si>
  <si>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</si>
  <si>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</si>
  <si>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</si>
  <si>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</si>
  <si>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</si>
  <si>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</si>
  <si>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</si>
  <si>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</si>
  <si>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</si>
  <si>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</si>
  <si>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</si>
  <si>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</si>
  <si>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</si>
  <si>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</si>
  <si>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</si>
  <si>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</si>
  <si>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</si>
  <si>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</si>
  <si>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</si>
  <si>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</si>
  <si>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</si>
  <si>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</si>
  <si>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</si>
  <si>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</si>
  <si>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</si>
  <si>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</si>
  <si>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</si>
  <si>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</si>
  <si>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</si>
  <si>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</si>
  <si>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</si>
  <si>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</si>
  <si>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</si>
  <si>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</si>
  <si>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</si>
  <si>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</si>
  <si>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</si>
  <si>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</si>
  <si>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</si>
  <si>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</si>
  <si>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</si>
  <si>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</si>
  <si>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</si>
  <si>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</si>
  <si>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</si>
  <si>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</si>
  <si>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</si>
  <si>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</si>
  <si>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</si>
  <si>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</si>
  <si>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</si>
  <si>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</si>
  <si>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</si>
  <si>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</si>
  <si>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</si>
  <si>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</si>
  <si>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</si>
  <si>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</si>
  <si>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</si>
  <si>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</si>
  <si>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</si>
  <si>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</si>
  <si>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</si>
  <si>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</si>
  <si>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</si>
  <si>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</si>
  <si>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</si>
  <si>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</si>
  <si>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</si>
  <si>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</si>
  <si>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</si>
  <si>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</si>
  <si>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</si>
  <si>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</si>
  <si>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</si>
  <si>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</si>
  <si>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</si>
  <si>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</si>
  <si>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</si>
  <si>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</si>
  <si>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</si>
  <si>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</si>
  <si>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</si>
  <si>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</si>
  <si>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</si>
  <si>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</si>
  <si>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</si>
  <si>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</si>
  <si>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</si>
  <si>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</si>
  <si>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</si>
  <si>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</si>
  <si>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</si>
  <si>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</si>
  <si>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</si>
  <si>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</si>
  <si>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</si>
  <si>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</si>
  <si>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</si>
  <si>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</si>
  <si>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</si>
  <si>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</si>
  <si>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</si>
  <si>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</si>
  <si>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</si>
  <si>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</si>
  <si>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</si>
  <si>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</si>
  <si>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</si>
  <si>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</si>
  <si>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</si>
  <si>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</si>
  <si>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</si>
  <si>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</si>
  <si>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</si>
  <si>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</si>
  <si>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</si>
  <si>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</si>
  <si>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</si>
  <si>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</si>
  <si>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</si>
  <si>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</si>
  <si>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</si>
  <si>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</si>
  <si>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</si>
  <si>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</si>
  <si>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</si>
  <si>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</si>
  <si>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</si>
  <si>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</si>
  <si>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</si>
  <si>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</si>
  <si>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</si>
  <si>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</si>
  <si>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</si>
  <si>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</si>
  <si>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</si>
  <si>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</si>
  <si>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</si>
  <si>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</si>
  <si>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</si>
  <si>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</si>
  <si>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</si>
  <si>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</si>
  <si>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</si>
  <si>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</si>
  <si>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</si>
  <si>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</si>
  <si>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</si>
  <si>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</si>
  <si>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</si>
  <si>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</si>
  <si>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</si>
  <si>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</si>
  <si>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</si>
  <si>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</si>
  <si>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</si>
  <si>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</si>
  <si>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</si>
  <si>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</si>
  <si>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</si>
  <si>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</si>
  <si>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</si>
  <si>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</si>
  <si>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</si>
  <si>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</si>
  <si>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</si>
  <si>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</si>
  <si>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</si>
  <si>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</si>
  <si>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</si>
  <si>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</si>
  <si>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</si>
  <si>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</si>
  <si>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</si>
  <si>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</si>
  <si>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</si>
  <si>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</si>
  <si>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</si>
  <si>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</si>
  <si>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</si>
  <si>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</si>
  <si>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</si>
  <si>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</si>
  <si>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</si>
  <si>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</si>
  <si>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</si>
  <si>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</si>
  <si>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</si>
  <si>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</si>
  <si>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</si>
  <si>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</si>
  <si>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</si>
  <si>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</si>
  <si>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</si>
  <si>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</si>
  <si>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</si>
  <si>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</si>
  <si>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</si>
  <si>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</si>
  <si>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</si>
  <si>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</si>
  <si>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</si>
  <si>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</si>
  <si>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</si>
  <si>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</si>
  <si>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</si>
  <si>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</si>
  <si>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</si>
  <si>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</si>
  <si>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</si>
  <si>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</si>
  <si>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</si>
  <si>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</si>
  <si>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</si>
  <si>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</si>
  <si>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</si>
  <si>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</si>
  <si>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</si>
  <si>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</si>
  <si>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</si>
  <si>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</si>
  <si>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</si>
  <si>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</si>
  <si>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</si>
  <si>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</si>
  <si>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</si>
  <si>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</si>
  <si>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</si>
  <si>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</si>
  <si>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</si>
  <si>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</si>
  <si>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</si>
  <si>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</si>
  <si>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</si>
  <si>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</si>
  <si>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</si>
  <si>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</si>
  <si>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</si>
  <si>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</si>
  <si>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</si>
  <si>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</si>
  <si>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</si>
  <si>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</si>
  <si>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</si>
  <si>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</si>
  <si>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</si>
  <si>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</si>
  <si>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</si>
  <si>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</si>
  <si>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</si>
  <si>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</si>
  <si>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</si>
  <si>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</si>
  <si>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</si>
  <si>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</si>
  <si>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</si>
  <si>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</si>
  <si>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</si>
  <si>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</si>
  <si>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</si>
  <si>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</si>
  <si>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</si>
  <si>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</si>
  <si>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</si>
  <si>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</si>
  <si>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</si>
  <si>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</si>
  <si>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</si>
  <si>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</si>
  <si>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</si>
  <si>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</si>
  <si>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</si>
  <si>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</si>
  <si>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</si>
  <si>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</si>
  <si>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</si>
  <si>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</si>
  <si>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</si>
  <si>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</si>
  <si>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</si>
  <si>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</si>
  <si>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</si>
  <si>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</si>
  <si>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</si>
  <si>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</si>
  <si>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</si>
  <si>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</si>
  <si>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</si>
  <si>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</si>
  <si>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</si>
  <si>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</si>
  <si>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</si>
  <si>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</si>
  <si>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</si>
  <si>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</si>
  <si>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</si>
  <si>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</si>
  <si>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</si>
  <si>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</si>
  <si>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</si>
  <si>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</si>
  <si>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</si>
  <si>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</si>
  <si>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</si>
  <si>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</si>
  <si>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</si>
  <si>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</si>
  <si>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</si>
  <si>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</si>
  <si>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</si>
  <si>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</si>
  <si>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</si>
  <si>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</si>
  <si>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</si>
  <si>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</si>
  <si>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</si>
  <si>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</si>
  <si>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</si>
  <si>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</si>
  <si>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</si>
  <si>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</si>
  <si>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</si>
  <si>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</si>
  <si>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</si>
  <si>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</si>
  <si>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</si>
  <si>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</si>
  <si>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</si>
  <si>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</si>
  <si>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</si>
  <si>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</si>
  <si>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</si>
  <si>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</si>
  <si>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</si>
  <si>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</si>
  <si>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</si>
  <si>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</si>
  <si>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</si>
  <si>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</si>
  <si>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</si>
  <si>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</si>
  <si>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</si>
  <si>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</si>
  <si>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</si>
  <si>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</si>
  <si>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</si>
  <si>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</si>
  <si>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</si>
  <si>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</si>
  <si>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</si>
  <si>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</si>
  <si>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</si>
  <si>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</si>
  <si>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</si>
  <si>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</si>
  <si>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</si>
  <si>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</si>
  <si>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</si>
  <si>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</si>
  <si>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</si>
  <si>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</si>
  <si>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</si>
  <si>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</si>
  <si>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</si>
  <si>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</si>
  <si>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</si>
  <si>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</si>
  <si>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</si>
  <si>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</si>
  <si>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</si>
  <si>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</si>
  <si>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</si>
  <si>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</si>
  <si>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</si>
  <si>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</si>
  <si>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</si>
  <si>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</si>
  <si>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</si>
  <si>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</si>
  <si>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</si>
  <si>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</si>
  <si>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</si>
  <si>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</si>
  <si>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</si>
  <si>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</si>
  <si>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</si>
  <si>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</si>
  <si>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</si>
  <si>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</si>
  <si>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</si>
  <si>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</si>
  <si>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</si>
  <si>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</si>
  <si>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</si>
  <si>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</si>
  <si>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</si>
  <si>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</si>
  <si>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</si>
  <si>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</si>
  <si>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</si>
  <si>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</si>
  <si>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</si>
  <si>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</si>
  <si>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</si>
  <si>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</si>
  <si>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</si>
  <si>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</si>
  <si>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</si>
  <si>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</si>
  <si>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</si>
  <si>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</si>
  <si>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</si>
  <si>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</si>
  <si>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</si>
  <si>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</si>
  <si>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</si>
  <si>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</si>
  <si>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</si>
  <si>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</si>
  <si>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</si>
  <si>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</si>
  <si>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</si>
  <si>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</si>
  <si>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</si>
  <si>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</si>
  <si>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</si>
  <si>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</si>
  <si>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</si>
  <si>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</si>
  <si>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</si>
  <si>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</si>
  <si>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</si>
  <si>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</si>
  <si>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</si>
  <si>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</si>
  <si>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</si>
  <si>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</si>
  <si>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</si>
  <si>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</si>
  <si>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</si>
  <si>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</si>
  <si>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</si>
  <si>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</si>
  <si>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</si>
  <si>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</si>
  <si>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</si>
  <si>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</si>
  <si>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</si>
  <si>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</si>
  <si>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</si>
  <si>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</si>
  <si>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</si>
  <si>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</si>
  <si>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</si>
  <si>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</si>
  <si>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</si>
  <si>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</si>
  <si>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</si>
  <si>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</si>
  <si>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</si>
  <si>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</si>
  <si>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</si>
  <si>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</si>
  <si>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</si>
  <si>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</si>
  <si>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</si>
  <si>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</si>
  <si>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</si>
  <si>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</si>
  <si>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</si>
  <si>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</si>
  <si>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</si>
  <si>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</si>
  <si>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</si>
  <si>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</si>
  <si>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</si>
  <si>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</si>
  <si>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</si>
  <si>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</si>
  <si>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</si>
  <si>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</si>
  <si>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</si>
  <si>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</si>
  <si>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</si>
  <si>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</si>
  <si>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</si>
  <si>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</si>
  <si>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</si>
  <si>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</si>
  <si>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</si>
  <si>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</si>
  <si>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</si>
  <si>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</si>
  <si>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</si>
  <si>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</si>
  <si>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</si>
  <si>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</si>
  <si>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</si>
  <si>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</si>
  <si>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</si>
  <si>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</si>
  <si>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</si>
  <si>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</si>
  <si>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</si>
  <si>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</si>
  <si>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</si>
  <si>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</si>
  <si>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</si>
  <si>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</si>
  <si>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</si>
  <si>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</si>
  <si>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</si>
  <si>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</si>
  <si>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</si>
  <si>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</si>
  <si>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</si>
  <si>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</si>
  <si>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</si>
  <si>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</si>
  <si>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</si>
  <si>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</si>
  <si>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</si>
  <si>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</si>
  <si>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</si>
  <si>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</si>
  <si>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</si>
  <si>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</si>
  <si>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</si>
  <si>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</si>
  <si>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</si>
  <si>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</si>
  <si>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</si>
  <si>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</si>
  <si>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</si>
  <si>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</si>
  <si>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</si>
  <si>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</si>
  <si>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</si>
  <si>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</si>
  <si>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</si>
  <si>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</si>
  <si>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</si>
  <si>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</si>
  <si>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</si>
  <si>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</si>
  <si>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</si>
  <si>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</si>
  <si>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</si>
  <si>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</si>
  <si>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</si>
  <si>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</si>
  <si>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</si>
  <si>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</si>
  <si>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</si>
  <si>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</si>
  <si>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</si>
  <si>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</si>
  <si>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</si>
  <si>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</si>
  <si>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</si>
  <si>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</si>
  <si>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</si>
  <si>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</si>
  <si>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</si>
  <si>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</si>
  <si>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</si>
  <si>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</si>
  <si>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</si>
  <si>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</si>
  <si>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</si>
  <si>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</si>
  <si>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</si>
  <si>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</si>
  <si>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</si>
  <si>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</si>
  <si>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</si>
  <si>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</si>
  <si>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</si>
  <si>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</si>
  <si>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</si>
  <si>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</si>
  <si>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</si>
  <si>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</si>
  <si>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</si>
  <si>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</si>
  <si>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</si>
  <si>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</si>
  <si>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</si>
  <si>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</si>
  <si>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</si>
  <si>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</si>
  <si>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</si>
  <si>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</si>
  <si>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</si>
  <si>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</si>
  <si>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</si>
  <si>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</si>
  <si>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</si>
  <si>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</si>
  <si>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</si>
  <si>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</si>
  <si>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</si>
  <si>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</si>
  <si>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</si>
  <si>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</si>
  <si>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</si>
  <si>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</si>
  <si>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</si>
  <si>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</si>
  <si>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</si>
  <si>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</si>
  <si>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</si>
  <si>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</si>
  <si>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</si>
  <si>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</si>
  <si>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</si>
  <si>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</si>
  <si>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</si>
  <si>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</si>
  <si>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</si>
  <si>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</si>
  <si>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</si>
  <si>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</si>
  <si>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</si>
  <si>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</si>
  <si>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</si>
  <si>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</si>
  <si>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</si>
  <si>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</si>
  <si>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</si>
  <si>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</si>
  <si>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</si>
  <si>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</si>
  <si>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</si>
  <si>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</si>
  <si>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</si>
  <si>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</si>
  <si>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</si>
  <si>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</si>
  <si>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</si>
  <si>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</si>
  <si>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</si>
  <si>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</si>
  <si>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</si>
  <si>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</si>
  <si>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</si>
  <si>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</si>
  <si>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</si>
  <si>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</si>
  <si>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</si>
  <si>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</si>
  <si>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</si>
  <si>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</si>
  <si>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</si>
  <si>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</si>
  <si>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</si>
  <si>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</si>
  <si>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</si>
  <si>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</si>
  <si>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</si>
  <si>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</si>
  <si>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</si>
  <si>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</si>
  <si>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</si>
  <si>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</si>
  <si>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</si>
  <si>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</si>
  <si>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</si>
  <si>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</si>
  <si>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</si>
  <si>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</si>
  <si>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</si>
  <si>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</si>
  <si>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</si>
  <si>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</si>
  <si>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</si>
  <si>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</si>
  <si>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</si>
  <si>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</si>
  <si>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</si>
  <si>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</si>
  <si>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</si>
  <si>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</si>
  <si>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</si>
  <si>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</si>
  <si>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</si>
  <si>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</si>
  <si>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</si>
  <si>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</si>
  <si>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</si>
  <si>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</si>
  <si>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</si>
  <si>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</si>
  <si>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</si>
  <si>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</si>
  <si>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</si>
  <si>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</si>
  <si>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</si>
  <si>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</si>
  <si>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</si>
  <si>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</si>
  <si>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</si>
  <si>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</si>
  <si>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</si>
  <si>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</si>
  <si>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</si>
  <si>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</si>
  <si>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</si>
  <si>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</si>
  <si>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</si>
  <si>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</si>
  <si>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</si>
  <si>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</si>
  <si>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</si>
  <si>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</si>
  <si>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</si>
  <si>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</si>
  <si>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</si>
  <si>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</si>
  <si>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</si>
  <si>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</si>
  <si>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</si>
  <si>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</si>
  <si>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</si>
  <si>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</si>
  <si>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</si>
  <si>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</si>
  <si>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</si>
  <si>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</si>
  <si>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</si>
  <si>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</si>
  <si>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</si>
  <si>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</si>
  <si>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</si>
  <si>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</si>
  <si>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</si>
  <si>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</si>
  <si>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</si>
  <si>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</si>
  <si>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</si>
  <si>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</si>
  <si>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</si>
  <si>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</si>
  <si>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</si>
  <si>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</si>
  <si>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</si>
  <si>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</si>
  <si>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</si>
  <si>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</si>
  <si>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</si>
  <si>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</si>
  <si>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</si>
  <si>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</si>
  <si>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</si>
  <si>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</si>
  <si>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</si>
  <si>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</si>
  <si>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</si>
  <si>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</si>
  <si>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</si>
  <si>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</si>
  <si>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</si>
  <si>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</si>
  <si>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</si>
  <si>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</si>
  <si>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</si>
  <si>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</si>
  <si>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</si>
  <si>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</si>
  <si>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</si>
  <si>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</si>
  <si>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</si>
  <si>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</si>
  <si>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</si>
  <si>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</si>
  <si>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</si>
  <si>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</si>
  <si>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</si>
  <si>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</si>
  <si>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</si>
  <si>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</si>
  <si>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</si>
  <si>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</si>
  <si>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</si>
  <si>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</si>
  <si>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</si>
  <si>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</si>
  <si>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</si>
  <si>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</si>
  <si>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</si>
  <si>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</si>
  <si>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</si>
  <si>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</si>
  <si>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</si>
  <si>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</si>
  <si>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</si>
  <si>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</si>
  <si>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</si>
  <si>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</si>
  <si>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</si>
  <si>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</si>
  <si>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</si>
  <si>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</si>
  <si>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</si>
  <si>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</si>
  <si>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</si>
  <si>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</si>
  <si>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</si>
  <si>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</si>
  <si>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</si>
  <si>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</si>
  <si>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</si>
  <si>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</si>
  <si>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</si>
  <si>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</si>
  <si>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</si>
  <si>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</si>
  <si>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</si>
  <si>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</si>
  <si>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</si>
  <si>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</si>
  <si>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</si>
  <si>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</si>
  <si>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</si>
  <si>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</si>
  <si>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</si>
  <si>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</si>
  <si>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</si>
  <si>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</si>
  <si>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</si>
  <si>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</si>
  <si>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</si>
  <si>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</si>
  <si>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</si>
  <si>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</si>
  <si>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</si>
  <si>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</si>
  <si>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</si>
  <si>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</si>
  <si>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</si>
  <si>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</si>
  <si>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</si>
  <si>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</si>
  <si>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</si>
  <si>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</si>
  <si>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</si>
  <si>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</si>
  <si>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</si>
  <si>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</si>
  <si>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</si>
  <si>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</si>
  <si>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</si>
  <si>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</si>
  <si>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</si>
  <si>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</si>
  <si>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</si>
  <si>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</si>
  <si>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</si>
  <si>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</si>
  <si>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</si>
  <si>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</si>
  <si>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</si>
  <si>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</si>
  <si>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</si>
  <si>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</si>
  <si>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</si>
  <si>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</si>
  <si>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</si>
  <si>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</si>
  <si>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</si>
  <si>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</si>
  <si>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</si>
  <si>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</si>
  <si>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</si>
  <si>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</si>
  <si>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</si>
  <si>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</si>
  <si>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</si>
  <si>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</si>
  <si>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</si>
  <si>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</si>
  <si>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</si>
  <si>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</si>
  <si>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</si>
  <si>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</si>
  <si>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</si>
  <si>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</si>
  <si>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</si>
  <si>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</si>
  <si>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</si>
  <si>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</si>
  <si>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</si>
  <si>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</si>
  <si>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</si>
  <si>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</si>
  <si>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</si>
  <si>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</si>
  <si>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</si>
  <si>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</si>
  <si>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</si>
  <si>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</si>
  <si>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</si>
  <si>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</si>
  <si>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</si>
  <si>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</si>
  <si>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</si>
  <si>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</si>
  <si>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</si>
  <si>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</si>
  <si>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</si>
  <si>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</si>
  <si>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</si>
  <si>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</si>
  <si>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</si>
  <si>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</si>
  <si>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</si>
  <si>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</si>
  <si>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</si>
  <si>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</si>
  <si>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</si>
  <si>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</si>
  <si>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</si>
  <si>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</si>
  <si>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</si>
  <si>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</si>
  <si>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</si>
  <si>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</si>
  <si>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</si>
  <si>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</si>
  <si>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</si>
  <si>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</si>
  <si>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</si>
  <si>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</si>
  <si>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</si>
  <si>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</si>
  <si>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</si>
  <si>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</si>
  <si>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</si>
  <si>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</si>
  <si>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</si>
  <si>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</si>
  <si>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</si>
  <si>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</si>
  <si>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</si>
  <si>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</si>
  <si>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</si>
  <si>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</si>
  <si>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</si>
  <si>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</si>
  <si>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</si>
  <si>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</si>
  <si>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</si>
  <si>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</si>
  <si>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</si>
  <si>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</si>
  <si>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</si>
  <si>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</si>
  <si>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</si>
  <si>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</si>
  <si>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</si>
  <si>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</si>
  <si>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</si>
  <si>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</si>
  <si>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</si>
  <si>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</si>
  <si>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</si>
  <si>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</si>
  <si>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</si>
  <si>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</si>
  <si>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</si>
  <si>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</si>
  <si>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</si>
  <si>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</si>
  <si>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</si>
  <si>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</si>
  <si>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</si>
  <si>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</si>
  <si>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</si>
  <si>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</si>
  <si>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</si>
  <si>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</si>
  <si>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</si>
  <si>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</si>
  <si>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</si>
  <si>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</si>
  <si>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</si>
  <si>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</si>
  <si>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</si>
  <si>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</si>
  <si>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</si>
  <si>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</si>
  <si>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</si>
  <si>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</si>
  <si>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</si>
  <si>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</si>
  <si>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</si>
  <si>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</si>
  <si>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</si>
  <si>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</si>
  <si>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</si>
  <si>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</si>
  <si>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</si>
  <si>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</si>
  <si>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</si>
  <si>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</si>
  <si>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</si>
  <si>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</si>
  <si>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</si>
  <si>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</si>
  <si>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</si>
  <si>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</si>
  <si>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</si>
  <si>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</si>
  <si>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</si>
  <si>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</si>
  <si>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</si>
  <si>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</si>
  <si>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</si>
  <si>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</si>
  <si>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</si>
  <si>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</si>
  <si>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</si>
  <si>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</si>
  <si>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</si>
  <si>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</si>
  <si>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</si>
  <si>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</si>
  <si>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</si>
  <si>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</si>
  <si>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</si>
  <si>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</si>
  <si>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</si>
  <si>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</si>
  <si>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</si>
  <si>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</si>
  <si>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</si>
  <si>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</si>
  <si>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</si>
  <si>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</si>
  <si>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</si>
  <si>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</si>
  <si>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</si>
  <si>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</si>
  <si>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</si>
  <si>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</si>
  <si>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</si>
  <si>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</si>
  <si>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</si>
  <si>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</si>
  <si>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</si>
  <si>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</si>
  <si>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</si>
  <si>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</si>
  <si>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</si>
  <si>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</si>
  <si>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</si>
  <si>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</si>
  <si>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</si>
  <si>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</si>
  <si>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</si>
  <si>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</si>
  <si>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</si>
  <si>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</si>
  <si>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</si>
  <si>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</si>
  <si>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</si>
  <si>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</si>
  <si>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</si>
  <si>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</si>
  <si>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</si>
  <si>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</si>
  <si>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</si>
  <si>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</si>
  <si>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</si>
  <si>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</si>
  <si>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</si>
  <si>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</si>
  <si>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</si>
  <si>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</si>
  <si>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</si>
  <si>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</si>
  <si>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</si>
  <si>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</si>
  <si>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</si>
  <si>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</si>
  <si>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</si>
  <si>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</si>
  <si>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</si>
  <si>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</si>
  <si>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</si>
  <si>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</si>
  <si>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</si>
  <si>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</si>
  <si>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</si>
  <si>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</si>
  <si>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</si>
  <si>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</si>
  <si>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</si>
  <si>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</si>
  <si>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</si>
  <si>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</si>
  <si>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</si>
  <si>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</si>
  <si>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</si>
  <si>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</si>
  <si>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</si>
  <si>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</si>
  <si>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</si>
  <si>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</si>
  <si>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</si>
  <si>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</si>
  <si>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</si>
  <si>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</si>
  <si>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</si>
  <si>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</si>
  <si>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</si>
  <si>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</si>
  <si>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</si>
  <si>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</si>
  <si>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</si>
  <si>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</si>
  <si>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</si>
  <si>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</si>
  <si>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</si>
  <si>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</si>
  <si>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</si>
  <si>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</si>
  <si>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</si>
  <si>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</si>
  <si>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</si>
  <si>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</si>
  <si>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</si>
  <si>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</si>
  <si>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</si>
  <si>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</si>
  <si>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</si>
  <si>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</si>
  <si>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</si>
  <si>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</si>
  <si>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</si>
  <si>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</si>
  <si>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</si>
  <si>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</si>
  <si>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</si>
  <si>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</si>
  <si>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</si>
  <si>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</si>
  <si>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</si>
  <si>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</si>
  <si>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</si>
  <si>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</si>
  <si>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</si>
  <si>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</si>
  <si>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</si>
  <si>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</si>
  <si>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</si>
  <si>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</si>
  <si>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</si>
  <si>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</si>
  <si>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</si>
  <si>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</si>
  <si>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</si>
  <si>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</si>
  <si>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</si>
  <si>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</si>
  <si>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</si>
  <si>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</si>
  <si>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</si>
  <si>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</si>
  <si>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</si>
  <si>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</si>
  <si>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</si>
  <si>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</si>
  <si>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</si>
  <si>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</si>
  <si>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</si>
  <si>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</si>
  <si>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</si>
  <si>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</si>
  <si>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</si>
  <si>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</si>
  <si>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</si>
  <si>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</si>
  <si>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</si>
  <si>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</si>
  <si>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</si>
  <si>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</si>
  <si>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</si>
  <si>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</si>
  <si>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</si>
  <si>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</si>
  <si>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</si>
  <si>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</si>
  <si>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</si>
  <si>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</si>
  <si>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</si>
  <si>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</si>
  <si>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</si>
  <si>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</si>
  <si>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</si>
  <si>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</si>
  <si>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</si>
  <si>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</si>
  <si>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</si>
  <si>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</si>
  <si>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</si>
  <si>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</si>
  <si>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</si>
  <si>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</si>
  <si>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</si>
  <si>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</si>
  <si>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</si>
  <si>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</si>
  <si>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</si>
  <si>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</si>
  <si>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</si>
  <si>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</si>
  <si>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</si>
  <si>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</si>
  <si>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</si>
  <si>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</si>
  <si>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</si>
  <si>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</si>
  <si>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</si>
  <si>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</si>
  <si>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</si>
  <si>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</si>
  <si>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</si>
  <si>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</si>
  <si>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</si>
  <si>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</si>
  <si>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</si>
  <si>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</si>
  <si>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</si>
  <si>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</si>
  <si>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</si>
  <si>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</si>
  <si>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</si>
  <si>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</si>
  <si>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</si>
  <si>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</si>
  <si>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</si>
  <si>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</si>
  <si>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</si>
  <si>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</si>
  <si>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</si>
  <si>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</si>
  <si>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</si>
  <si>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</si>
  <si>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</si>
  <si>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</si>
  <si>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</si>
  <si>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</si>
  <si>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</si>
  <si>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</si>
  <si>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</si>
  <si>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</si>
  <si>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</si>
  <si>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</si>
  <si>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</si>
  <si>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</si>
  <si>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</si>
  <si>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</si>
  <si>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</si>
  <si>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</si>
  <si>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</si>
  <si>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</si>
  <si>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</si>
  <si>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</si>
  <si>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</si>
  <si>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</si>
  <si>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</si>
  <si>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</si>
  <si>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</si>
  <si>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</si>
  <si>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</si>
  <si>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</si>
  <si>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</si>
  <si>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</si>
  <si>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</si>
  <si>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</si>
  <si>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</si>
  <si>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</si>
  <si>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</si>
  <si>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</si>
  <si>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</si>
  <si>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</si>
  <si>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</si>
  <si>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</si>
  <si>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</si>
  <si>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</si>
  <si>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</si>
  <si>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</si>
  <si>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</si>
  <si>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</si>
  <si>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</si>
  <si>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</si>
  <si>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</si>
  <si>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</si>
  <si>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</si>
  <si>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</si>
  <si>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</si>
  <si>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</si>
  <si>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</si>
  <si>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</si>
  <si>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</si>
  <si>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</si>
  <si>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</si>
  <si>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</si>
  <si>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</si>
  <si>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</si>
  <si>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</si>
  <si>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</si>
  <si>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</si>
  <si>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</si>
  <si>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</si>
  <si>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</si>
  <si>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</si>
  <si>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</si>
  <si>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</si>
  <si>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</si>
  <si>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</si>
  <si>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</si>
  <si>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</si>
  <si>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</si>
  <si>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</si>
  <si>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</si>
  <si>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</si>
  <si>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</si>
  <si>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</si>
  <si>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</si>
  <si>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</si>
  <si>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</si>
  <si>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</si>
  <si>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</si>
  <si>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</si>
  <si>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</si>
  <si>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</si>
  <si>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</si>
  <si>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</si>
  <si>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</si>
  <si>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</si>
  <si>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</si>
  <si>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</si>
  <si>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</si>
  <si>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</si>
  <si>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</si>
  <si>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</si>
  <si>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</si>
  <si>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</si>
  <si>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</si>
  <si>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</si>
  <si>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</si>
  <si>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</si>
  <si>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</si>
  <si>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</si>
  <si>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</si>
  <si>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</si>
  <si>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</si>
  <si>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</si>
  <si>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</si>
  <si>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</si>
  <si>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</si>
  <si>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</si>
  <si>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</si>
  <si>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</si>
  <si>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</si>
  <si>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</si>
  <si>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</si>
  <si>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</si>
  <si>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</si>
  <si>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</si>
  <si>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</si>
  <si>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</si>
  <si>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</si>
  <si>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</si>
  <si>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</si>
  <si>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</si>
  <si>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</si>
  <si>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</si>
  <si>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</si>
  <si>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</si>
  <si>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</si>
  <si>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</si>
  <si>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</si>
  <si>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</si>
  <si>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</si>
  <si>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</si>
  <si>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</si>
  <si>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</si>
  <si>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</si>
  <si>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</si>
  <si>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</si>
  <si>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</si>
  <si>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</si>
  <si>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</si>
  <si>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</si>
  <si>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</si>
  <si>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</si>
  <si>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</si>
  <si>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</si>
  <si>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</si>
  <si>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</si>
  <si>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</si>
  <si>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</si>
  <si>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</si>
  <si>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</si>
  <si>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</si>
  <si>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</si>
  <si>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</si>
  <si>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</si>
  <si>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</si>
  <si>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</si>
  <si>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</si>
  <si>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</si>
  <si>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</si>
  <si>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</si>
  <si>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</si>
  <si>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</si>
  <si>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</si>
  <si>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</si>
  <si>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</si>
  <si>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</si>
  <si>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</si>
  <si>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</si>
  <si>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</si>
  <si>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</si>
  <si>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</si>
  <si>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</si>
  <si>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</si>
  <si>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</si>
  <si>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</si>
  <si>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</si>
  <si>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</si>
  <si>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</si>
  <si>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</si>
  <si>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</si>
  <si>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</si>
  <si>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</si>
  <si>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</si>
  <si>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</si>
  <si>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</si>
  <si>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</si>
  <si>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</si>
  <si>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</si>
  <si>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</si>
  <si>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</si>
  <si>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</si>
  <si>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</si>
  <si>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</si>
  <si>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</si>
  <si>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</si>
  <si>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</si>
  <si>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</si>
  <si>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</si>
  <si>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</si>
  <si>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</si>
  <si>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</si>
  <si>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</si>
  <si>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</si>
  <si>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</si>
  <si>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</si>
  <si>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</si>
  <si>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</si>
  <si>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</si>
  <si>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</si>
  <si>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</si>
  <si>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</si>
  <si>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</si>
  <si>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</si>
  <si>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</si>
  <si>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</si>
  <si>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</si>
  <si>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</si>
  <si>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</si>
  <si>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</si>
  <si>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</si>
  <si>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</si>
  <si>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</si>
  <si>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</si>
  <si>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</si>
  <si>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</si>
  <si>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</si>
  <si>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</si>
  <si>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</si>
  <si>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</si>
  <si>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</si>
  <si>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</si>
  <si>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</si>
  <si>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</si>
  <si>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</si>
  <si>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</si>
  <si>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</si>
  <si>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</si>
  <si>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</si>
  <si>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</si>
  <si>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</si>
  <si>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</si>
  <si>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</si>
  <si>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</si>
  <si>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</si>
  <si>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</si>
  <si>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</si>
  <si>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</si>
  <si>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</si>
  <si>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</si>
  <si>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</si>
  <si>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</si>
  <si>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</si>
  <si>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</si>
  <si>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</si>
  <si>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</si>
  <si>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</si>
  <si>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</si>
  <si>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</si>
  <si>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</si>
  <si>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</si>
  <si>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</si>
  <si>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</si>
  <si>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</si>
  <si>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</si>
  <si>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</si>
  <si>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</si>
  <si>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</si>
  <si>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</si>
  <si>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</si>
  <si>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</si>
  <si>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</si>
  <si>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</si>
  <si>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</si>
  <si>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</si>
  <si>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</si>
  <si>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</si>
  <si>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</si>
  <si>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</si>
  <si>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</si>
  <si>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</si>
  <si>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</si>
  <si>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</si>
  <si>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</si>
  <si>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</si>
  <si>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</si>
  <si>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</si>
  <si>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</si>
  <si>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</si>
  <si>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</si>
  <si>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</si>
  <si>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</si>
  <si>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</si>
  <si>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</si>
  <si>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</si>
  <si>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</si>
  <si>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</si>
  <si>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</si>
  <si>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</si>
  <si>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</si>
  <si>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</si>
  <si>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</si>
  <si>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</si>
  <si>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</si>
  <si>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</si>
  <si>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</si>
  <si>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</si>
  <si>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</si>
  <si>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</si>
  <si>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</si>
  <si>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</si>
  <si>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</si>
  <si>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</si>
  <si>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</si>
  <si>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</si>
  <si>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</si>
  <si>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</si>
  <si>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</si>
  <si>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</si>
  <si>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</si>
  <si>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</si>
  <si>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</si>
  <si>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</si>
  <si>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</si>
  <si>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</si>
  <si>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</si>
  <si>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</si>
  <si>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</si>
  <si>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</si>
  <si>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</si>
  <si>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</si>
  <si>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</si>
  <si>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</si>
  <si>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</si>
  <si>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</si>
  <si>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</si>
  <si>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</si>
  <si>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</si>
  <si>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</si>
  <si>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</si>
  <si>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</si>
  <si>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</si>
  <si>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</si>
  <si>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</si>
  <si>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</si>
  <si>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</si>
  <si>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</si>
  <si>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</si>
  <si>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</si>
  <si>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</si>
  <si>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</si>
  <si>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</si>
  <si>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</si>
  <si>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</si>
  <si>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</si>
  <si>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</si>
  <si>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</si>
  <si>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</si>
  <si>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</si>
  <si>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</si>
  <si>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</si>
  <si>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</si>
  <si>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</si>
  <si>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</si>
  <si>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</si>
  <si>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</si>
  <si>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</si>
  <si>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</si>
  <si>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</si>
  <si>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</si>
  <si>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</si>
  <si>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</si>
  <si>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</si>
  <si>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</si>
  <si>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</si>
  <si>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</si>
  <si>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</si>
  <si>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</si>
  <si>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</si>
  <si>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</si>
  <si>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</si>
  <si>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</si>
  <si>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</si>
  <si>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</si>
  <si>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</si>
  <si>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</si>
  <si>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</si>
  <si>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</si>
  <si>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</si>
  <si>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</si>
  <si>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</si>
  <si>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</si>
  <si>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</si>
  <si>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</si>
  <si>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</si>
  <si>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</si>
  <si>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</si>
  <si>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</si>
  <si>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</si>
  <si>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</si>
  <si>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</si>
  <si>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</si>
  <si>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</si>
  <si>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</si>
  <si>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</si>
  <si>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</si>
  <si>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</si>
  <si>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</si>
  <si>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</si>
  <si>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</si>
  <si>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</si>
  <si>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</si>
  <si>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</si>
  <si>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</si>
  <si>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</si>
  <si>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</si>
  <si>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</si>
  <si>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</si>
  <si>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</si>
  <si>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</si>
  <si>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</si>
  <si>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</si>
  <si>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</si>
  <si>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</si>
  <si>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</si>
  <si>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</si>
  <si>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</si>
  <si>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</si>
  <si>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</si>
  <si>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</si>
  <si>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</si>
  <si>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</si>
  <si>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</si>
  <si>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</si>
  <si>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</si>
  <si>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</si>
  <si>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</si>
  <si>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</si>
  <si>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</si>
  <si>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</si>
  <si>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</si>
  <si>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</si>
  <si>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</si>
  <si>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</si>
  <si>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</si>
  <si>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</si>
  <si>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</si>
  <si>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</si>
  <si>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</si>
  <si>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</si>
  <si>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</si>
  <si>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</si>
  <si>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</si>
  <si>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</si>
  <si>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</si>
  <si>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</si>
  <si>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</si>
  <si>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</si>
  <si>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</si>
  <si>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</si>
  <si>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</si>
  <si>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</si>
  <si>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</si>
  <si>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</si>
  <si>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</si>
  <si>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</si>
  <si>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</si>
  <si>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</si>
  <si>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</si>
  <si>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</si>
  <si>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</si>
  <si>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</si>
  <si>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</si>
  <si>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</si>
  <si>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</si>
  <si>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</si>
  <si>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</si>
  <si>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</si>
  <si>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</si>
  <si>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</si>
  <si>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</si>
  <si>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</si>
  <si>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</si>
  <si>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</si>
  <si>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</si>
  <si>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</si>
  <si>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</si>
  <si>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</si>
  <si>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</si>
  <si>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</si>
  <si>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</si>
  <si>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</si>
  <si>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</si>
  <si>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</si>
  <si>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</si>
  <si>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</si>
  <si>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</si>
  <si>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</si>
  <si>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</si>
  <si>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</si>
  <si>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</si>
  <si>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</si>
  <si>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</si>
  <si>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</si>
  <si>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</si>
  <si>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</si>
  <si>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</si>
  <si>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</si>
  <si>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</si>
  <si>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</si>
  <si>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</si>
  <si>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</si>
  <si>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</si>
  <si>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</si>
  <si>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</si>
  <si>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</si>
  <si>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</si>
  <si>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</si>
  <si>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</si>
  <si>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</si>
  <si>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</si>
  <si>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</si>
  <si>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</si>
  <si>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</si>
  <si>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</si>
  <si>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</si>
  <si>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</si>
  <si>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</si>
  <si>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</si>
  <si>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</si>
  <si>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</si>
  <si>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</si>
  <si>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</si>
  <si>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</si>
  <si>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</si>
  <si>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</si>
  <si>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</si>
  <si>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</si>
  <si>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</si>
  <si>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</si>
  <si>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</si>
  <si>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</si>
  <si>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</si>
  <si>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</si>
  <si>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</si>
  <si>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</si>
  <si>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</si>
  <si>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</si>
  <si>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</si>
  <si>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</si>
  <si>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</si>
  <si>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</si>
  <si>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</si>
  <si>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</si>
  <si>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</si>
  <si>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</si>
  <si>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</si>
  <si>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</si>
  <si>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</si>
  <si>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</si>
  <si>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</si>
  <si>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</si>
  <si>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</si>
  <si>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</si>
  <si>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</si>
  <si>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</si>
  <si>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</si>
  <si>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</si>
  <si>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</si>
  <si>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</si>
  <si>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</si>
  <si>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</si>
  <si>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</si>
  <si>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</si>
  <si>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</si>
  <si>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</si>
  <si>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</si>
  <si>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</si>
  <si>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</si>
  <si>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</si>
  <si>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</si>
  <si>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</si>
  <si>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</si>
  <si>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</si>
  <si>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</si>
  <si>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</si>
  <si>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</si>
  <si>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</si>
  <si>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</si>
  <si>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</si>
  <si>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</si>
  <si>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</si>
  <si>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</si>
  <si>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</si>
  <si>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</si>
  <si>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</si>
  <si>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</si>
  <si>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</si>
  <si>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</si>
  <si>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</si>
  <si>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</si>
  <si>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</si>
  <si>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</si>
  <si>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</si>
  <si>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</si>
  <si>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</si>
  <si>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</si>
  <si>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</si>
  <si>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</si>
  <si>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</si>
  <si>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</si>
  <si>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</si>
  <si>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</si>
  <si>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</si>
  <si>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</si>
  <si>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</si>
  <si>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</si>
  <si>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</si>
  <si>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</si>
  <si>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</si>
  <si>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</si>
  <si>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</si>
  <si>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</si>
  <si>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</si>
  <si>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</si>
  <si>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</si>
  <si>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</si>
  <si>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</si>
  <si>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</si>
  <si>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</si>
  <si>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</si>
  <si>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</si>
  <si>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</si>
  <si>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</si>
  <si>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</si>
  <si>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</si>
  <si>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</si>
  <si>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</si>
  <si>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</si>
  <si>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</si>
  <si>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</si>
  <si>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</si>
  <si>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</si>
  <si>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</si>
  <si>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</si>
  <si>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</si>
  <si>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</si>
  <si>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</si>
  <si>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</si>
  <si>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</si>
  <si>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</si>
  <si>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</si>
  <si>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</si>
  <si>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</si>
  <si>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</si>
  <si>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</si>
  <si>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</si>
  <si>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</si>
  <si>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</si>
  <si>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</si>
  <si>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</si>
  <si>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</si>
  <si>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</si>
  <si>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</si>
  <si>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</si>
  <si>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</si>
  <si>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</si>
  <si>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</si>
  <si>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</si>
  <si>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</si>
  <si>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</si>
  <si>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</si>
  <si>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</si>
  <si>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</si>
  <si>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</si>
  <si>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</si>
  <si>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</si>
  <si>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</si>
  <si>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</si>
  <si>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</si>
  <si>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</si>
  <si>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</si>
  <si>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</si>
  <si>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</si>
  <si>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</si>
  <si>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</si>
  <si>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</si>
  <si>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</si>
  <si>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</si>
  <si>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</si>
  <si>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</si>
  <si>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</si>
  <si>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</si>
  <si>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</si>
  <si>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</si>
  <si>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</si>
  <si>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</si>
  <si>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</si>
  <si>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</si>
  <si>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</si>
  <si>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</si>
  <si>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</si>
  <si>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</si>
  <si>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</si>
  <si>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</si>
  <si>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</si>
  <si>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</si>
  <si>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</si>
  <si>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</si>
  <si>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</si>
  <si>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</si>
  <si>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</si>
  <si>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</si>
  <si>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</si>
  <si>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</si>
  <si>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</si>
  <si>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</si>
  <si>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</si>
  <si>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</si>
  <si>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</si>
  <si>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</si>
  <si>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</si>
  <si>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</si>
  <si>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</si>
  <si>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</si>
  <si>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</si>
  <si>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</si>
  <si>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</si>
  <si>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</si>
  <si>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</si>
  <si>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</si>
  <si>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</si>
  <si>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</si>
  <si>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</si>
  <si>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</si>
  <si>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</si>
  <si>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</si>
  <si>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</si>
  <si>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</si>
  <si>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</si>
  <si>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</si>
  <si>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</si>
  <si>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</si>
  <si>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</si>
  <si>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</si>
  <si>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</si>
  <si>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</si>
  <si>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</si>
  <si>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</si>
  <si>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</si>
  <si>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</si>
  <si>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</si>
  <si>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</si>
  <si>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</si>
  <si>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</si>
  <si>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</si>
  <si>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</si>
  <si>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</si>
  <si>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</si>
  <si>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</si>
  <si>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</si>
  <si>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</si>
  <si>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</si>
  <si>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</si>
  <si>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</si>
  <si>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</si>
  <si>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</si>
  <si>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</si>
  <si>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</si>
  <si>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</si>
  <si>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</si>
  <si>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</si>
  <si>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</si>
  <si>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</si>
  <si>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</si>
  <si>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</si>
  <si>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</si>
  <si>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</si>
  <si>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</si>
  <si>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</si>
  <si>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</si>
  <si>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</si>
  <si>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</si>
  <si>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</si>
  <si>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</si>
  <si>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</si>
  <si>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</si>
  <si>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</si>
  <si>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</si>
  <si>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</si>
  <si>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</si>
  <si>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</si>
  <si>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</si>
  <si>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</si>
  <si>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</si>
  <si>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</si>
  <si>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</si>
  <si>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</si>
  <si>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</si>
  <si>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</si>
  <si>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</si>
  <si>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</si>
  <si>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</si>
  <si>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</si>
  <si>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</si>
  <si>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</si>
  <si>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</si>
  <si>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</si>
  <si>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</si>
  <si>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</si>
  <si>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</si>
  <si>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</si>
  <si>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</si>
  <si>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</si>
  <si>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</si>
  <si>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</si>
  <si>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</si>
  <si>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</si>
  <si>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</si>
  <si>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</si>
  <si>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</si>
  <si>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</si>
  <si>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</si>
  <si>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</si>
  <si>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</si>
  <si>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</si>
  <si>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</si>
  <si>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</si>
  <si>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</si>
  <si>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</si>
  <si>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</si>
  <si>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</si>
  <si>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</si>
  <si>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</si>
  <si>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</si>
  <si>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</si>
  <si>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</si>
  <si>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</si>
  <si>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</si>
  <si>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</si>
  <si>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</si>
  <si>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</si>
  <si>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</si>
  <si>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</si>
  <si>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</si>
  <si>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</si>
  <si>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</si>
  <si>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</si>
  <si>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</si>
  <si>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</si>
  <si>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</si>
  <si>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</si>
  <si>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</si>
  <si>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</si>
  <si>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</si>
  <si>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</si>
  <si>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</si>
  <si>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</si>
  <si>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</si>
  <si>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</si>
  <si>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</si>
  <si>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</si>
  <si>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</si>
  <si>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</si>
  <si>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</si>
  <si>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</si>
  <si>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</si>
  <si>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</si>
  <si>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</si>
  <si>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</si>
  <si>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</si>
  <si>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</si>
  <si>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</si>
  <si>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</si>
  <si>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</si>
  <si>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</si>
  <si>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</si>
  <si>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</si>
  <si>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</si>
  <si>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</si>
  <si>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</si>
  <si>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</si>
  <si>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</si>
  <si>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</si>
  <si>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</si>
  <si>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</si>
  <si>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</si>
  <si>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</si>
  <si>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</si>
  <si>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</si>
  <si>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</si>
  <si>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</si>
  <si>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</si>
  <si>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</si>
  <si>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</si>
  <si>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</si>
  <si>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</si>
  <si>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</si>
  <si>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</si>
  <si>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</si>
  <si>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</si>
  <si>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</si>
  <si>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</si>
  <si>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</si>
  <si>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</si>
  <si>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</si>
  <si>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</si>
  <si>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</si>
  <si>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</si>
  <si>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</si>
  <si>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</si>
  <si>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</si>
  <si>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</si>
  <si>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</si>
  <si>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</si>
  <si>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</si>
  <si>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</si>
  <si>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</si>
  <si>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</si>
  <si>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</si>
  <si>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</si>
  <si>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</si>
  <si>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</si>
  <si>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</si>
  <si>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</si>
  <si>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</si>
  <si>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</si>
  <si>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</si>
  <si>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</si>
  <si>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</si>
  <si>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</si>
  <si>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</si>
  <si>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</si>
  <si>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</si>
  <si>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</si>
  <si>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</si>
  <si>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</si>
  <si>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</si>
  <si>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</si>
  <si>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</si>
  <si>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</si>
  <si>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</si>
  <si>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</si>
  <si>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</si>
  <si>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</si>
  <si>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</si>
  <si>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</si>
  <si>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</si>
  <si>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</si>
  <si>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</si>
  <si>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</si>
  <si>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</si>
  <si>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</si>
  <si>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</si>
  <si>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</si>
  <si>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</si>
  <si>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</si>
  <si>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</si>
  <si>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</si>
  <si>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</si>
  <si>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</si>
  <si>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</si>
  <si>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</si>
  <si>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</si>
  <si>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</si>
  <si>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</si>
  <si>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</si>
  <si>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</si>
  <si>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</si>
  <si>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</si>
  <si>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</si>
  <si>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</si>
  <si>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</si>
  <si>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</si>
  <si>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</si>
  <si>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</si>
  <si>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</si>
  <si>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</si>
  <si>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</si>
  <si>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</si>
  <si>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</si>
  <si>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</si>
  <si>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</si>
  <si>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</si>
  <si>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</si>
  <si>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</si>
  <si>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</si>
  <si>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</si>
  <si>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</si>
  <si>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</si>
  <si>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</si>
  <si>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</si>
  <si>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</si>
  <si>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</si>
  <si>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</si>
  <si>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</si>
  <si>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</si>
  <si>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</si>
  <si>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</si>
  <si>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</si>
  <si>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</si>
  <si>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</si>
  <si>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</si>
  <si>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</si>
  <si>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</si>
  <si>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</si>
  <si>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</si>
  <si>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</si>
  <si>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</si>
  <si>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</si>
  <si>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</si>
  <si>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</si>
  <si>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</si>
  <si>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</si>
  <si>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</si>
  <si>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</si>
  <si>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</si>
  <si>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</si>
  <si>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</si>
  <si>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</si>
  <si>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</si>
  <si>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</si>
  <si>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</si>
  <si>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</si>
  <si>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</si>
  <si>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</si>
  <si>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</si>
  <si>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</si>
  <si>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</si>
  <si>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</si>
  <si>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</si>
  <si>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</si>
  <si>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</si>
  <si>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</si>
  <si>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</si>
  <si>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</si>
  <si>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</si>
  <si>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</si>
  <si>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</si>
  <si>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</si>
  <si>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</si>
  <si>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</si>
  <si>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</si>
  <si>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</si>
  <si>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</si>
  <si>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</si>
  <si>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</si>
  <si>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</si>
  <si>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</si>
  <si>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</si>
  <si>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</si>
  <si>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</si>
  <si>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</si>
  <si>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</si>
  <si>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</si>
  <si>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</si>
  <si>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</si>
  <si>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</si>
  <si>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</si>
  <si>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</si>
  <si>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</si>
  <si>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</si>
  <si>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</si>
  <si>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</si>
  <si>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</si>
  <si>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</si>
  <si>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</si>
  <si>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</si>
  <si>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</si>
  <si>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</si>
  <si>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</si>
  <si>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</si>
  <si>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</si>
  <si>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</si>
  <si>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</si>
  <si>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</si>
  <si>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</si>
  <si>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</si>
  <si>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</si>
  <si>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</si>
  <si>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</si>
  <si>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</si>
  <si>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</si>
  <si>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</si>
  <si>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</si>
  <si>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</si>
  <si>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</si>
  <si>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</si>
  <si>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</si>
  <si>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</si>
  <si>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</si>
  <si>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</si>
  <si>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</si>
  <si>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</si>
  <si>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</si>
  <si>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</si>
  <si>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</si>
  <si>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</si>
  <si>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</si>
  <si>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</si>
  <si>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</si>
  <si>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</si>
  <si>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</si>
  <si>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</si>
  <si>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</si>
  <si>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</si>
  <si>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</si>
  <si>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</si>
  <si>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</si>
  <si>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</si>
  <si>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</si>
  <si>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</si>
  <si>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</si>
  <si>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</si>
  <si>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</si>
  <si>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</si>
  <si>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</si>
  <si>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</si>
  <si>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</si>
  <si>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</si>
  <si>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</si>
  <si>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</si>
  <si>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</si>
  <si>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</si>
  <si>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</si>
  <si>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</si>
  <si>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</si>
  <si>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</si>
  <si>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</si>
  <si>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</si>
  <si>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</si>
  <si>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</si>
  <si>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</si>
  <si>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</si>
  <si>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</si>
  <si>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</si>
  <si>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</si>
  <si>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</si>
  <si>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</si>
  <si>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</si>
  <si>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</si>
  <si>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</si>
  <si>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</si>
  <si>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</si>
  <si>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</si>
  <si>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</si>
  <si>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</si>
  <si>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</si>
  <si>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</si>
  <si>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</si>
  <si>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</si>
  <si>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</si>
  <si>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</si>
  <si>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</si>
  <si>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</si>
  <si>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</si>
  <si>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</si>
  <si>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</si>
  <si>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</si>
  <si>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</si>
  <si>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</si>
  <si>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</si>
  <si>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</si>
  <si>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</si>
  <si>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</si>
  <si>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</si>
  <si>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</si>
  <si>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</si>
  <si>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</si>
  <si>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</si>
  <si>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</si>
  <si>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</si>
  <si>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</si>
  <si>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</si>
  <si>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</si>
  <si>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</si>
  <si>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</si>
  <si>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</si>
  <si>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</si>
  <si>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</si>
  <si>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</si>
  <si>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</si>
  <si>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</si>
  <si>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</si>
  <si>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</si>
  <si>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</si>
  <si>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</si>
  <si>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</si>
  <si>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</si>
  <si>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</si>
  <si>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</si>
  <si>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</si>
  <si>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</si>
  <si>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</si>
  <si>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</si>
  <si>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</si>
  <si>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</si>
  <si>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</si>
  <si>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</si>
  <si>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</si>
  <si>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</si>
  <si>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</si>
  <si>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</si>
  <si>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</si>
  <si>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</si>
  <si>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</si>
  <si>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</si>
  <si>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</si>
  <si>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</si>
  <si>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</si>
  <si>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</si>
  <si>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</si>
  <si>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</si>
  <si>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</si>
  <si>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</si>
  <si>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</si>
  <si>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</si>
  <si>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</si>
  <si>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</si>
  <si>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</si>
  <si>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</si>
  <si>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</si>
  <si>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</si>
  <si>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</si>
  <si>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</si>
  <si>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</si>
  <si>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</si>
  <si>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</si>
  <si>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</si>
  <si>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</si>
  <si>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</si>
  <si>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</si>
  <si>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</si>
  <si>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</si>
  <si>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</si>
  <si>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</si>
  <si>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</si>
  <si>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</si>
  <si>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</si>
  <si>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</si>
  <si>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</si>
  <si>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</si>
  <si>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</si>
  <si>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</si>
  <si>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</si>
  <si>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</si>
  <si>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</si>
  <si>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</si>
  <si>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</si>
  <si>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</si>
  <si>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</si>
  <si>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</si>
  <si>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</si>
  <si>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</si>
  <si>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</si>
  <si>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</si>
  <si>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</si>
  <si>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</si>
  <si>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</si>
  <si>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</si>
  <si>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</si>
  <si>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</si>
  <si>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</si>
  <si>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</si>
  <si>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</si>
  <si>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</si>
  <si>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</si>
  <si>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</si>
  <si>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</si>
  <si>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</si>
  <si>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</si>
  <si>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</si>
  <si>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</si>
  <si>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</si>
  <si>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</si>
  <si>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</si>
  <si>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</si>
  <si>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</si>
  <si>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</si>
  <si>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</si>
  <si>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</si>
  <si>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</si>
  <si>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</si>
  <si>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</si>
  <si>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</si>
  <si>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</si>
  <si>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</si>
  <si>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</si>
  <si>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</si>
  <si>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</si>
  <si>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</si>
  <si>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</si>
  <si>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</si>
  <si>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</si>
  <si>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</si>
  <si>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</si>
  <si>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</si>
  <si>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</si>
  <si>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</si>
  <si>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</si>
  <si>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</si>
  <si>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</si>
  <si>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</si>
  <si>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</si>
  <si>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</si>
  <si>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</si>
  <si>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</si>
  <si>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</si>
  <si>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</si>
  <si>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</si>
  <si>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</si>
  <si>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</si>
  <si>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</si>
  <si>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</si>
  <si>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</si>
  <si>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</si>
  <si>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</si>
  <si>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</si>
  <si>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</si>
  <si>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</si>
  <si>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</si>
  <si>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</si>
  <si>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</si>
  <si>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</si>
  <si>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</si>
  <si>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</si>
  <si>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</si>
  <si>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</si>
  <si>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</si>
  <si>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</si>
  <si>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</si>
  <si>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</si>
  <si>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</si>
  <si>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</si>
  <si>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</si>
  <si>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</si>
  <si>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</si>
  <si>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</si>
  <si>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</si>
  <si>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</si>
  <si>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</si>
  <si>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</si>
  <si>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</si>
  <si>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</si>
  <si>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</si>
  <si>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</si>
  <si>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</si>
  <si>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</si>
  <si>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</si>
  <si>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</si>
  <si>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</si>
  <si>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</si>
  <si>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</si>
  <si>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</si>
  <si>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</si>
  <si>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</si>
  <si>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</si>
  <si>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</si>
  <si>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</si>
  <si>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</si>
  <si>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</si>
  <si>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</si>
  <si>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</si>
  <si>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</si>
  <si>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</si>
  <si>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</si>
  <si>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</si>
  <si>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</si>
  <si>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</si>
  <si>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</si>
  <si>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</si>
  <si>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</si>
  <si>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</si>
  <si>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</si>
  <si>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</si>
  <si>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</si>
  <si>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</si>
  <si>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</si>
  <si>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</si>
  <si>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</si>
  <si>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</si>
  <si>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</si>
  <si>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</si>
  <si>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</si>
  <si>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</si>
  <si>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</si>
  <si>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</si>
  <si>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</si>
  <si>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</si>
  <si>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</si>
  <si>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</si>
  <si>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</si>
  <si>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</si>
  <si>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</si>
  <si>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</si>
  <si>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</si>
  <si>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</si>
  <si>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</si>
  <si>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</si>
  <si>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</si>
  <si>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</si>
  <si>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</si>
  <si>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</si>
  <si>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</si>
  <si>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</si>
  <si>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</si>
  <si>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</si>
  <si>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</si>
  <si>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</si>
  <si>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</si>
  <si>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</si>
  <si>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</si>
  <si>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</si>
  <si>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</si>
  <si>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</si>
  <si>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</si>
  <si>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</si>
  <si>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</si>
  <si>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</si>
  <si>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</si>
  <si>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</si>
  <si>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</si>
  <si>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</si>
  <si>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</si>
  <si>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</si>
  <si>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</si>
  <si>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</si>
  <si>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</si>
  <si>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</si>
  <si>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</si>
  <si>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</si>
  <si>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</si>
  <si>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</si>
  <si>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</si>
  <si>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</si>
  <si>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</si>
  <si>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</si>
  <si>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</si>
  <si>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</si>
  <si>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</si>
  <si>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</si>
  <si>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</si>
  <si>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</si>
  <si>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</si>
  <si>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</si>
  <si>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</si>
  <si>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</si>
  <si>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</si>
  <si>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</si>
  <si>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</si>
  <si>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</si>
  <si>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</si>
  <si>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</si>
  <si>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</si>
  <si>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</si>
  <si>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</si>
  <si>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</si>
  <si>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</si>
  <si>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</si>
  <si>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</si>
  <si>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</si>
  <si>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</si>
  <si>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</si>
  <si>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</si>
  <si>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</si>
  <si>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</si>
  <si>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</si>
  <si>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</si>
  <si>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</si>
  <si>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</si>
  <si>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</si>
  <si>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</si>
  <si>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</si>
  <si>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</si>
  <si>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</si>
  <si>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</si>
  <si>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</si>
  <si>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</si>
  <si>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</si>
  <si>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</si>
  <si>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</si>
  <si>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</si>
  <si>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</si>
  <si>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</si>
  <si>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</si>
  <si>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</si>
  <si>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</si>
  <si>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</si>
  <si>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</si>
  <si>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</si>
  <si>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</si>
  <si>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</si>
  <si>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</si>
  <si>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</si>
  <si>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</si>
  <si>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</si>
  <si>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</si>
  <si>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</si>
  <si>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</si>
  <si>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</si>
  <si>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</si>
  <si>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</si>
  <si>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</si>
  <si>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</si>
  <si>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</si>
  <si>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</si>
  <si>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</si>
  <si>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</si>
  <si>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</si>
  <si>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</si>
  <si>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</si>
  <si>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</si>
  <si>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</si>
  <si>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</si>
  <si>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</si>
  <si>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</si>
  <si>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</si>
  <si>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</si>
  <si>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</si>
  <si>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</si>
  <si>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</si>
  <si>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</si>
  <si>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</si>
  <si>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</si>
  <si>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</si>
  <si>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</si>
  <si>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</si>
  <si>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</si>
  <si>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</si>
  <si>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</si>
  <si>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</si>
  <si>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</si>
  <si>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</si>
  <si>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</si>
  <si>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</si>
  <si>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</si>
  <si>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</si>
  <si>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</si>
  <si>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</si>
  <si>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</si>
  <si>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</si>
  <si>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</si>
  <si>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</si>
  <si>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</si>
  <si>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</si>
  <si>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</si>
  <si>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</si>
  <si>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</si>
  <si>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</si>
  <si>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</si>
  <si>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</si>
  <si>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</si>
  <si>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</si>
  <si>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</si>
  <si>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</si>
  <si>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</si>
  <si>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</si>
  <si>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</si>
  <si>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</si>
  <si>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</si>
  <si>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</si>
  <si>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</si>
  <si>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</si>
  <si>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</si>
  <si>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</si>
  <si>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</si>
  <si>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</si>
  <si>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</si>
  <si>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</si>
  <si>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</si>
  <si>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</si>
  <si>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</si>
  <si>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</si>
  <si>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</si>
  <si>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</si>
  <si>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</si>
  <si>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</si>
  <si>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</si>
  <si>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</si>
  <si>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</si>
  <si>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</si>
  <si>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</si>
  <si>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</si>
  <si>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</si>
  <si>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</si>
  <si>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</si>
  <si>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</si>
  <si>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</si>
  <si>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</si>
  <si>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</si>
  <si>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</si>
  <si>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</si>
  <si>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</si>
  <si>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</si>
  <si>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</si>
  <si>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</si>
  <si>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</si>
  <si>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</si>
  <si>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</si>
  <si>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</si>
  <si>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</si>
  <si>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</si>
  <si>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</si>
  <si>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</si>
  <si>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</si>
  <si>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</si>
  <si>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</si>
  <si>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</si>
  <si>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</si>
  <si>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</si>
  <si>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</si>
  <si>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</si>
  <si>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</si>
  <si>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</si>
  <si>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</si>
  <si>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</si>
  <si>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</si>
  <si>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</si>
  <si>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</si>
  <si>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</si>
  <si>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</si>
  <si>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</si>
  <si>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</si>
  <si>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</si>
  <si>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</si>
  <si>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</si>
  <si>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</si>
  <si>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</si>
  <si>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</si>
  <si>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</si>
  <si>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</si>
  <si>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</si>
  <si>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</si>
  <si>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</si>
  <si>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</si>
  <si>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</si>
  <si>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</si>
  <si>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</si>
  <si>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</si>
  <si>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</si>
  <si>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</si>
  <si>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</si>
  <si>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</si>
  <si>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</si>
  <si>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</si>
  <si>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</si>
  <si>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</si>
  <si>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</si>
  <si>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</si>
  <si>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</si>
  <si>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</si>
  <si>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</si>
  <si>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</si>
  <si>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</si>
  <si>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</si>
  <si>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</si>
  <si>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</si>
  <si>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</si>
  <si>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</si>
  <si>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</si>
  <si>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</si>
  <si>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</si>
  <si>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</si>
  <si>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</si>
  <si>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</si>
  <si>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</si>
  <si>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</si>
  <si>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</si>
  <si>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</si>
  <si>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</si>
  <si>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</si>
  <si>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</si>
  <si>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</si>
  <si>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</si>
  <si>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</si>
  <si>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</si>
  <si>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</si>
  <si>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</si>
  <si>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</si>
  <si>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</si>
  <si>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</si>
  <si>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</si>
  <si>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</si>
  <si>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</si>
  <si>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</si>
  <si>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</si>
  <si>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</si>
  <si>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</si>
  <si>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</si>
  <si>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</si>
  <si>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</si>
  <si>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</si>
  <si>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</si>
  <si>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</si>
  <si>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</si>
  <si>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</si>
  <si>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</si>
  <si>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</si>
  <si>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</si>
  <si>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</si>
  <si>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</si>
  <si>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</si>
  <si>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</si>
  <si>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</si>
  <si>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</si>
  <si>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</si>
  <si>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</si>
  <si>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</si>
  <si>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</si>
  <si>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</si>
  <si>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</si>
  <si>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</si>
  <si>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</si>
  <si>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</si>
  <si>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</si>
  <si>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</si>
  <si>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</si>
  <si>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</si>
  <si>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</si>
  <si>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</si>
  <si>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</si>
  <si>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</si>
  <si>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</si>
  <si>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</si>
  <si>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</si>
  <si>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</si>
  <si>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</si>
  <si>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</si>
  <si>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</si>
  <si>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</si>
  <si>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</si>
  <si>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</si>
  <si>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</si>
  <si>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</si>
  <si>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</si>
  <si>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</si>
  <si>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</si>
  <si>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</si>
  <si>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</si>
  <si>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</si>
  <si>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</si>
  <si>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</si>
  <si>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</si>
  <si>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</si>
  <si>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</si>
  <si>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</si>
  <si>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</si>
  <si>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</si>
  <si>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</si>
  <si>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</si>
  <si>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</si>
  <si>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</si>
  <si>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</si>
  <si>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</si>
  <si>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</si>
  <si>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</si>
  <si>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</si>
  <si>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</si>
  <si>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</si>
  <si>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</si>
  <si>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</si>
  <si>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</si>
  <si>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</si>
  <si>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</si>
  <si>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</si>
  <si>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</si>
  <si>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</si>
  <si>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</si>
  <si>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</si>
  <si>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</si>
  <si>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</si>
  <si>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</si>
  <si>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</si>
  <si>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</si>
  <si>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</si>
  <si>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</si>
  <si>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</si>
  <si>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</si>
  <si>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</si>
  <si>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</si>
  <si>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</si>
  <si>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</si>
  <si>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</si>
  <si>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</si>
  <si>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</si>
  <si>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</si>
  <si>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</si>
  <si>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</si>
  <si>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</si>
  <si>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</si>
  <si>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</si>
  <si>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</si>
  <si>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</si>
  <si>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</si>
  <si>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</si>
  <si>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</si>
  <si>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</si>
  <si>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</si>
  <si>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</si>
  <si>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</si>
  <si>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</si>
  <si>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</si>
  <si>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</si>
  <si>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</si>
  <si>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</si>
  <si>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</si>
  <si>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</si>
  <si>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</si>
  <si>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</si>
  <si>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</si>
  <si>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</si>
  <si>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</si>
  <si>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</si>
  <si>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</si>
  <si>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</si>
  <si>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</si>
  <si>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</si>
  <si>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</si>
  <si>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</si>
  <si>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</si>
  <si>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</si>
  <si>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</si>
  <si>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</si>
  <si>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</si>
  <si>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</si>
  <si>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</si>
  <si>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</si>
  <si>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</si>
  <si>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</si>
  <si>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</si>
  <si>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</si>
  <si>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</si>
  <si>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</si>
  <si>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</si>
  <si>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</si>
  <si>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</si>
  <si>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</si>
  <si>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</si>
  <si>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</si>
  <si>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</si>
  <si>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</si>
  <si>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</si>
  <si>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</si>
  <si>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</si>
  <si>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</si>
  <si>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</si>
  <si>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</si>
  <si>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</si>
  <si>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</si>
  <si>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</si>
  <si>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</si>
  <si>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</si>
  <si>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</si>
  <si>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</si>
  <si>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</si>
  <si>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</si>
  <si>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</si>
  <si>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</si>
  <si>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</si>
  <si>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</si>
  <si>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</si>
  <si>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</si>
  <si>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</si>
  <si>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</si>
  <si>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</si>
  <si>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</si>
  <si>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</si>
  <si>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</si>
  <si>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</si>
  <si>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</si>
  <si>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</si>
  <si>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</si>
  <si>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</si>
  <si>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</si>
  <si>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</si>
  <si>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</si>
  <si>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</si>
  <si>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</si>
  <si>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</si>
  <si>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</si>
  <si>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</si>
  <si>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</si>
  <si>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</si>
  <si>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</si>
  <si>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</si>
  <si>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</si>
  <si>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</si>
  <si>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</si>
  <si>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</si>
  <si>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</si>
  <si>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</si>
  <si>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</si>
  <si>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</si>
  <si>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</si>
  <si>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</si>
  <si>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</si>
  <si>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</si>
  <si>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</si>
  <si>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</si>
  <si>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</si>
  <si>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</si>
  <si>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</si>
  <si>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</si>
  <si>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</si>
  <si>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</si>
  <si>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</si>
  <si>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</si>
  <si>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</si>
  <si>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</si>
  <si>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</si>
  <si>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</si>
  <si>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</si>
  <si>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</si>
  <si>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</si>
  <si>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</si>
  <si>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</si>
  <si>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</si>
  <si>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</si>
  <si>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</si>
  <si>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</si>
  <si>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</si>
  <si>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</si>
  <si>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</si>
  <si>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</si>
  <si>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</si>
  <si>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</si>
  <si>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</si>
  <si>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</si>
  <si>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</si>
  <si>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</si>
  <si>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</si>
  <si>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</si>
  <si>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</si>
  <si>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</si>
  <si>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</si>
  <si>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</si>
  <si>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</si>
  <si>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</si>
  <si>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</si>
  <si>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</si>
  <si>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</si>
  <si>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</si>
  <si>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</si>
  <si>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</si>
  <si>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</si>
  <si>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</si>
  <si>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</si>
  <si>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</si>
  <si>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</si>
  <si>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</si>
  <si>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</si>
  <si>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</si>
  <si>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</si>
  <si>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</si>
  <si>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</si>
  <si>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</si>
  <si>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</si>
  <si>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</si>
  <si>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</si>
  <si>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</si>
  <si>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</si>
  <si>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</si>
  <si>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</si>
  <si>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</si>
  <si>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</si>
  <si>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</si>
  <si>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</si>
  <si>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</si>
  <si>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</si>
  <si>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</si>
  <si>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</si>
  <si>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</si>
  <si>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</si>
  <si>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</si>
  <si>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</si>
  <si>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</si>
  <si>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</si>
  <si>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</si>
  <si>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</si>
  <si>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</si>
  <si>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</si>
  <si>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</si>
  <si>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</si>
  <si>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</si>
  <si>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</si>
  <si>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</si>
  <si>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</si>
  <si>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</si>
  <si>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</si>
  <si>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</si>
  <si>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</si>
  <si>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</si>
  <si>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</si>
  <si>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</si>
  <si>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</si>
  <si>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</si>
  <si>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</si>
  <si>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</si>
  <si>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</si>
  <si>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</si>
  <si>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</si>
  <si>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</si>
  <si>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</si>
  <si>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</si>
  <si>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</si>
  <si>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</si>
  <si>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</si>
  <si>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</si>
  <si>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</si>
  <si>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</si>
  <si>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</si>
  <si>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</si>
  <si>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</si>
  <si>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</si>
  <si>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</si>
  <si>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</si>
  <si>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</si>
  <si>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</si>
  <si>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</si>
  <si>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</si>
  <si>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</si>
  <si>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</si>
  <si>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</si>
  <si>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</si>
  <si>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</si>
  <si>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</si>
  <si>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</si>
  <si>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</si>
  <si>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</si>
  <si>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</si>
  <si>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</si>
  <si>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</si>
  <si>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</si>
  <si>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</si>
  <si>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</si>
  <si>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</si>
  <si>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</si>
  <si>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</si>
  <si>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</si>
  <si>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</si>
  <si>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</si>
  <si>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</si>
  <si>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</si>
  <si>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</si>
  <si>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</si>
  <si>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</si>
  <si>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</si>
  <si>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</si>
  <si>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</si>
  <si>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</si>
  <si>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</si>
  <si>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</si>
  <si>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</si>
  <si>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</si>
  <si>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</si>
  <si>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</si>
  <si>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</si>
  <si>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</si>
  <si>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</si>
  <si>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</si>
  <si>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</si>
  <si>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</si>
  <si>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</si>
  <si>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</si>
  <si>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</si>
  <si>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</si>
  <si>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</si>
  <si>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</si>
  <si>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</si>
  <si>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</si>
  <si>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</si>
  <si>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</si>
  <si>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</si>
  <si>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</si>
  <si>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</si>
  <si>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</si>
  <si>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</si>
  <si>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</si>
  <si>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</si>
  <si>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</si>
  <si>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</si>
  <si>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</si>
  <si>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</si>
  <si>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</si>
  <si>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</si>
  <si>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</si>
  <si>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</si>
  <si>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</si>
  <si>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</si>
  <si>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</si>
  <si>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</si>
  <si>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</si>
  <si>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</si>
  <si>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</si>
  <si>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</si>
  <si>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</si>
  <si>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</si>
  <si>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</si>
  <si>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</si>
  <si>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</si>
  <si>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</si>
  <si>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</si>
  <si>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</si>
  <si>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</si>
  <si>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</si>
  <si>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</si>
  <si>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</si>
  <si>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</si>
  <si>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</si>
  <si>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</si>
  <si>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</si>
  <si>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</si>
  <si>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</si>
  <si>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</si>
  <si>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</si>
  <si>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</si>
  <si>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</si>
  <si>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</si>
  <si>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</si>
  <si>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</si>
  <si>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</si>
  <si>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</si>
  <si>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</si>
  <si>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</si>
  <si>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</si>
  <si>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</si>
  <si>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</si>
  <si>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</si>
  <si>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</si>
  <si>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</si>
  <si>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</si>
  <si>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</si>
  <si>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</si>
  <si>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</si>
  <si>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</si>
  <si>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</si>
  <si>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</si>
  <si>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</si>
  <si>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</si>
  <si>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</si>
  <si>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</si>
  <si>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</si>
  <si>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</si>
  <si>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</si>
  <si>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</si>
  <si>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</si>
  <si>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</si>
  <si>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</si>
  <si>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</si>
  <si>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</si>
  <si>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</si>
  <si>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</si>
  <si>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</si>
  <si>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</si>
  <si>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</si>
  <si>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</si>
  <si>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</si>
  <si>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</si>
  <si>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</si>
  <si>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</si>
  <si>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</si>
  <si>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</si>
  <si>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</si>
  <si>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</si>
  <si>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</si>
  <si>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</si>
  <si>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</si>
  <si>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</si>
  <si>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</si>
  <si>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</si>
  <si>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</si>
  <si>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</si>
  <si>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</si>
  <si>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</si>
  <si>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</si>
  <si>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</si>
  <si>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</si>
  <si>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</si>
  <si>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</si>
  <si>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</si>
  <si>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</si>
  <si>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</si>
  <si>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</si>
  <si>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</si>
  <si>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</si>
  <si>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</si>
  <si>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</si>
  <si>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</si>
  <si>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</si>
  <si>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</si>
  <si>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</si>
  <si>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</si>
  <si>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</si>
  <si>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</si>
  <si>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</si>
  <si>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</si>
  <si>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</si>
  <si>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</si>
  <si>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</si>
  <si>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</si>
  <si>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</si>
  <si>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</si>
  <si>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</si>
  <si>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</si>
  <si>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</si>
  <si>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</si>
  <si>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</si>
  <si>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</si>
  <si>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</si>
  <si>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</si>
  <si>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</si>
  <si>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</si>
  <si>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</si>
  <si>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</si>
  <si>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</si>
  <si>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</si>
  <si>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</si>
  <si>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</si>
  <si>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</si>
  <si>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</si>
  <si>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</si>
  <si>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</si>
  <si>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</si>
  <si>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</si>
  <si>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</si>
  <si>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</si>
  <si>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</si>
  <si>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</si>
  <si>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</si>
  <si>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</si>
  <si>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</si>
  <si>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</si>
  <si>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</si>
  <si>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</si>
  <si>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</si>
  <si>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</si>
  <si>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</si>
  <si>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</si>
  <si>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</si>
  <si>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</si>
  <si>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</si>
  <si>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</si>
  <si>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</si>
  <si>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</si>
  <si>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</si>
  <si>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</si>
  <si>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</si>
  <si>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</si>
  <si>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</si>
  <si>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</si>
  <si>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</si>
  <si>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</si>
  <si>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</si>
  <si>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</si>
  <si>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</si>
  <si>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</si>
  <si>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</si>
  <si>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</si>
  <si>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</si>
  <si>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</si>
  <si>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</si>
  <si>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</si>
  <si>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</si>
  <si>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</si>
  <si>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</si>
  <si>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</si>
  <si>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</si>
  <si>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</si>
  <si>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</si>
  <si>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</si>
  <si>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</si>
  <si>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</si>
  <si>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</si>
  <si>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</si>
  <si>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</si>
  <si>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</si>
  <si>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</si>
  <si>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</si>
  <si>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</si>
  <si>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</si>
  <si>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</si>
  <si>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</si>
  <si>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</si>
  <si>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</si>
  <si>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</si>
  <si>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</si>
  <si>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</si>
  <si>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</si>
  <si>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</si>
  <si>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</si>
  <si>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</si>
  <si>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</si>
  <si>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</si>
  <si>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</si>
  <si>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</si>
  <si>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</si>
  <si>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</si>
  <si>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</si>
  <si>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</si>
  <si>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</si>
  <si>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</si>
  <si>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</si>
  <si>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</si>
  <si>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</si>
  <si>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</si>
  <si>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</si>
  <si>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</si>
  <si>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</si>
  <si>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</si>
  <si>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</si>
  <si>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</si>
  <si>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</si>
  <si>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</si>
  <si>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</si>
  <si>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</si>
  <si>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</si>
  <si>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</si>
  <si>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</si>
  <si>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</si>
  <si>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</si>
  <si>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</si>
  <si>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</si>
  <si>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</si>
  <si>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</si>
  <si>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</si>
  <si>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</si>
  <si>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</si>
  <si>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</si>
  <si>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</si>
  <si>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</si>
  <si>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</si>
  <si>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</si>
  <si>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</si>
  <si>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</si>
  <si>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</si>
  <si>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</si>
  <si>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</si>
  <si>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</si>
  <si>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</si>
  <si>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</si>
  <si>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</si>
  <si>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</si>
  <si>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</si>
  <si>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</si>
  <si>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</si>
  <si>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</si>
  <si>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</si>
  <si>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</si>
  <si>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</si>
  <si>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</si>
  <si>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</si>
  <si>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</si>
  <si>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</si>
  <si>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</si>
  <si>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</si>
  <si>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</si>
  <si>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</si>
  <si>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</si>
  <si>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</si>
  <si>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</si>
  <si>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</si>
  <si>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</si>
  <si>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</si>
  <si>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</si>
  <si>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</si>
  <si>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</si>
  <si>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</si>
  <si>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</si>
  <si>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</si>
  <si>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</si>
  <si>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</si>
  <si>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</si>
  <si>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</si>
  <si>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</si>
  <si>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</si>
  <si>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</si>
  <si>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</si>
  <si>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</si>
  <si>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</si>
  <si>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</si>
  <si>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</si>
  <si>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</si>
  <si>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</si>
  <si>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</si>
  <si>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</si>
  <si>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</si>
  <si>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</si>
  <si>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</si>
  <si>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</si>
  <si>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</si>
  <si>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</si>
  <si>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</si>
  <si>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</si>
  <si>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</si>
  <si>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</si>
  <si>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</si>
  <si>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</si>
  <si>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</si>
  <si>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</si>
  <si>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</si>
  <si>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</si>
  <si>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</si>
  <si>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</si>
  <si>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</si>
  <si>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</si>
  <si>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</si>
  <si>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</si>
  <si>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</si>
  <si>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</si>
  <si>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</si>
  <si>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</si>
  <si>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</si>
  <si>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</si>
  <si>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</si>
  <si>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</si>
  <si>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</si>
  <si>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</si>
  <si>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</si>
  <si>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</si>
  <si>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</si>
  <si>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</si>
  <si>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</si>
  <si>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</si>
  <si>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</si>
  <si>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</si>
  <si>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</si>
  <si>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</si>
  <si>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</si>
  <si>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</si>
  <si>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</si>
  <si>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</si>
  <si>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</si>
  <si>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</si>
  <si>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</si>
  <si>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</si>
  <si>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</si>
  <si>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</si>
  <si>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</si>
  <si>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</si>
  <si>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</si>
  <si>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</si>
  <si>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</si>
  <si>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</si>
  <si>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</si>
  <si>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</si>
  <si>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</si>
  <si>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</si>
  <si>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</si>
  <si>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</si>
  <si>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</si>
  <si>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</si>
  <si>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</si>
  <si>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</si>
  <si>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</si>
  <si>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</si>
  <si>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</si>
  <si>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</si>
  <si>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</si>
  <si>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</si>
  <si>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</si>
  <si>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</si>
  <si>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</si>
  <si>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</si>
  <si>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</si>
  <si>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</si>
  <si>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</si>
  <si>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</si>
  <si>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</si>
  <si>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</si>
  <si>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</si>
  <si>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</si>
  <si>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</si>
  <si>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</si>
  <si>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</si>
  <si>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</si>
  <si>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</si>
  <si>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</si>
  <si>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</si>
  <si>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</si>
  <si>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</si>
  <si>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</si>
  <si>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</si>
  <si>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</si>
  <si>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</si>
  <si>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</si>
  <si>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</si>
  <si>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</si>
  <si>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</si>
  <si>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</si>
  <si>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</si>
  <si>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</si>
  <si>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</si>
  <si>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</si>
  <si>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</si>
  <si>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</si>
  <si>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</si>
  <si>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</si>
  <si>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</si>
  <si>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</si>
  <si>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</si>
  <si>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</si>
  <si>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</si>
  <si>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</si>
  <si>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</si>
  <si>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</si>
  <si>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</si>
  <si>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</si>
  <si>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</si>
  <si>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</si>
  <si>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</si>
  <si>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</si>
  <si>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</si>
  <si>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</si>
  <si>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</si>
  <si>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</si>
  <si>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</si>
  <si>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</si>
  <si>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</si>
  <si>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</si>
  <si>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</si>
  <si>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</si>
  <si>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</si>
  <si>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</si>
  <si>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</si>
  <si>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</si>
  <si>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</si>
  <si>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</si>
  <si>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</si>
  <si>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</si>
  <si>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</si>
  <si>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</si>
  <si>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</si>
  <si>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</si>
  <si>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</si>
  <si>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</si>
  <si>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</si>
  <si>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</si>
  <si>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</si>
  <si>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</si>
  <si>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</si>
  <si>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</si>
  <si>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</si>
  <si>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</si>
  <si>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</si>
  <si>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</si>
  <si>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</si>
  <si>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</si>
  <si>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</si>
  <si>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</si>
  <si>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</si>
  <si>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</si>
  <si>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</si>
  <si>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</si>
  <si>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</si>
  <si>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</si>
  <si>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</si>
  <si>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</si>
  <si>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</si>
  <si>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</si>
  <si>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</si>
  <si>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</si>
  <si>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</si>
  <si>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</si>
  <si>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</si>
  <si>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</si>
  <si>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</si>
  <si>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</si>
  <si>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</si>
  <si>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</si>
  <si>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</si>
  <si>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</si>
  <si>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</si>
  <si>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</si>
  <si>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</si>
  <si>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</si>
  <si>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</si>
  <si>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</si>
  <si>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</si>
  <si>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</si>
  <si>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</si>
  <si>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</si>
  <si>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</si>
  <si>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</si>
  <si>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</si>
  <si>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</si>
  <si>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</si>
  <si>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</si>
  <si>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</si>
  <si>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</si>
  <si>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</si>
  <si>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</si>
  <si>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</si>
  <si>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</si>
  <si>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</si>
  <si>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</si>
  <si>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</si>
  <si>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</si>
  <si>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</si>
  <si>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</si>
  <si>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</si>
  <si>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</si>
  <si>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</si>
  <si>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</si>
  <si>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</si>
  <si>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</si>
  <si>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</si>
  <si>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</si>
  <si>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</si>
  <si>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</si>
  <si>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</si>
  <si>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</si>
  <si>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</si>
  <si>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</si>
  <si>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</si>
  <si>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</si>
  <si>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</si>
  <si>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</si>
  <si>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</si>
  <si>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</si>
  <si>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</si>
  <si>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</si>
  <si>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</si>
  <si>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</si>
  <si>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</si>
  <si>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</si>
  <si>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</si>
  <si>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</si>
  <si>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</si>
  <si>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</si>
  <si>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</si>
  <si>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</si>
  <si>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</si>
  <si>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</si>
  <si>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</si>
  <si>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</si>
  <si>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</si>
  <si>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</si>
  <si>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</si>
  <si>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</si>
  <si>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</si>
  <si>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</si>
  <si>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</si>
  <si>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</si>
  <si>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</si>
  <si>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</si>
  <si>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</si>
  <si>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</si>
  <si>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</si>
  <si>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</si>
  <si>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</si>
  <si>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</si>
  <si>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</si>
  <si>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</si>
  <si>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</si>
  <si>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</si>
  <si>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</si>
  <si>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</si>
  <si>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</si>
  <si>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</si>
  <si>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</si>
  <si>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</si>
  <si>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</si>
  <si>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</si>
  <si>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</si>
  <si>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</si>
  <si>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</si>
  <si>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</si>
  <si>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</si>
  <si>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</si>
  <si>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</si>
  <si>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</si>
  <si>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</si>
  <si>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</si>
  <si>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</si>
  <si>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</si>
  <si>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</si>
  <si>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</si>
  <si>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</si>
  <si>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</si>
  <si>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</si>
  <si>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</si>
  <si>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</si>
  <si>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</si>
  <si>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</si>
  <si>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</si>
  <si>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</si>
  <si>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</si>
  <si>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</si>
  <si>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</si>
  <si>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</si>
  <si>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</si>
  <si>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</si>
  <si>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</si>
  <si>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</si>
  <si>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</si>
  <si>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</si>
  <si>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</si>
  <si>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</si>
  <si>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</si>
  <si>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</si>
  <si>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</si>
  <si>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</si>
  <si>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</si>
  <si>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</si>
  <si>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</si>
  <si>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</si>
  <si>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</si>
  <si>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</si>
  <si>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</si>
  <si>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</si>
  <si>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</si>
  <si>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</si>
  <si>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</si>
  <si>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</si>
  <si>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</si>
  <si>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</si>
  <si>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</si>
  <si>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</si>
  <si>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</si>
  <si>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</si>
  <si>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</si>
  <si>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</si>
  <si>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</si>
  <si>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</si>
  <si>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</si>
  <si>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</si>
  <si>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</si>
  <si>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</si>
  <si>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</si>
  <si>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</si>
  <si>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</si>
  <si>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</si>
  <si>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</si>
  <si>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</si>
  <si>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</si>
  <si>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</si>
  <si>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</si>
  <si>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</si>
  <si>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</si>
  <si>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</si>
  <si>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</si>
  <si>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</si>
  <si>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</si>
  <si>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</si>
  <si>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</si>
  <si>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</si>
  <si>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</si>
  <si>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</si>
  <si>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</si>
  <si>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</si>
  <si>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</si>
  <si>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</si>
  <si>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</si>
  <si>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</si>
  <si>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</si>
  <si>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</si>
  <si>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</si>
  <si>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</si>
  <si>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</si>
  <si>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</si>
  <si>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</si>
  <si>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</si>
  <si>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</si>
  <si>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</si>
  <si>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</si>
  <si>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</si>
  <si>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</si>
  <si>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</si>
  <si>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</si>
  <si>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</si>
  <si>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</si>
  <si>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</si>
  <si>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</si>
  <si>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</si>
  <si>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</si>
  <si>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</si>
  <si>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</si>
  <si>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</si>
  <si>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</si>
  <si>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</si>
  <si>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</si>
  <si>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</si>
  <si>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</si>
  <si>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</si>
  <si>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</si>
  <si>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</si>
  <si>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</si>
  <si>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</si>
  <si>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</si>
  <si>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</si>
  <si>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</si>
  <si>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</si>
  <si>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</si>
  <si>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</si>
  <si>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</si>
  <si>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</si>
  <si>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</si>
  <si>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</si>
  <si>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</si>
  <si>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</si>
  <si>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</si>
  <si>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</si>
  <si>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</si>
  <si>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</si>
  <si>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</si>
  <si>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</si>
  <si>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</si>
  <si>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</si>
  <si>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</si>
  <si>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</si>
  <si>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</si>
  <si>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</si>
  <si>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</si>
  <si>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</si>
  <si>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</si>
  <si>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</si>
  <si>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</si>
  <si>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</si>
  <si>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</si>
  <si>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</si>
  <si>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</si>
  <si>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</si>
  <si>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</si>
  <si>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</si>
  <si>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</si>
  <si>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</si>
  <si>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</si>
  <si>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</si>
  <si>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</si>
  <si>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</si>
  <si>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</si>
  <si>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</si>
  <si>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</si>
  <si>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</si>
  <si>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</si>
  <si>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</si>
  <si>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</si>
  <si>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</si>
  <si>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</si>
  <si>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</si>
  <si>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</si>
  <si>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</si>
  <si>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</si>
  <si>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</si>
  <si>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</si>
  <si>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</si>
  <si>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</si>
  <si>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</si>
  <si>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</si>
  <si>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</si>
  <si>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</si>
  <si>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</si>
  <si>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</si>
  <si>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</si>
  <si>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</si>
  <si>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</si>
  <si>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</si>
  <si>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</si>
  <si>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</si>
  <si>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</si>
  <si>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</si>
  <si>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</si>
  <si>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</si>
  <si>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</si>
  <si>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</si>
  <si>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</si>
  <si>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</si>
  <si>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</si>
  <si>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</si>
  <si>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</si>
  <si>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</si>
  <si>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</si>
  <si>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</si>
  <si>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</si>
  <si>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</si>
  <si>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</si>
  <si>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</si>
  <si>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</si>
  <si>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</si>
  <si>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</si>
  <si>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</si>
  <si>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</si>
  <si>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</si>
  <si>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</si>
  <si>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</si>
  <si>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</si>
  <si>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</si>
  <si>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</si>
  <si>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</si>
  <si>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</si>
  <si>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</si>
  <si>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</si>
  <si>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</si>
  <si>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</si>
  <si>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</si>
  <si>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</si>
  <si>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</si>
  <si>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</si>
  <si>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</si>
  <si>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</si>
  <si>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</si>
  <si>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</si>
  <si>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</si>
  <si>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</si>
  <si>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</si>
  <si>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</si>
  <si>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</si>
  <si>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</si>
  <si>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</si>
  <si>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</si>
  <si>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</si>
  <si>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</si>
  <si>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</si>
  <si>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</si>
  <si>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</si>
  <si>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</si>
  <si>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</si>
  <si>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</si>
  <si>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</si>
  <si>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</si>
  <si>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</si>
  <si>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</si>
  <si>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</si>
  <si>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</si>
  <si>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</si>
  <si>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</si>
  <si>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</si>
  <si>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</si>
  <si>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</si>
  <si>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</si>
  <si>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</si>
  <si>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</si>
  <si>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</si>
  <si>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</si>
  <si>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</si>
  <si>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</si>
  <si>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</si>
  <si>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</si>
  <si>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</si>
  <si>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</si>
  <si>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</si>
  <si>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</si>
  <si>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</si>
  <si>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</si>
  <si>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</si>
  <si>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</si>
  <si>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</si>
  <si>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</si>
  <si>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</si>
  <si>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</si>
  <si>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</si>
  <si>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</si>
  <si>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</si>
  <si>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</si>
  <si>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</si>
  <si>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</si>
  <si>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</si>
  <si>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</si>
  <si>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</si>
  <si>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</si>
  <si>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</si>
  <si>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</si>
  <si>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</si>
  <si>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</si>
  <si>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</si>
  <si>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</si>
  <si>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</si>
  <si>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</si>
  <si>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</si>
  <si>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</si>
  <si>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</si>
  <si>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</si>
  <si>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</si>
  <si>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</si>
  <si>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</si>
  <si>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</si>
  <si>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</si>
  <si>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</si>
  <si>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</si>
  <si>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</si>
  <si>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</si>
  <si>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</si>
  <si>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</si>
  <si>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</si>
  <si>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</si>
  <si>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</si>
  <si>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</si>
  <si>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</si>
  <si>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</si>
  <si>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</si>
  <si>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</si>
  <si>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</si>
  <si>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</si>
  <si>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</si>
  <si>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</si>
  <si>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</si>
  <si>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</si>
  <si>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</si>
  <si>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</si>
  <si>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</si>
  <si>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</si>
  <si>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</si>
  <si>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</si>
  <si>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</si>
  <si>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</si>
  <si>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</si>
  <si>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</si>
  <si>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</si>
  <si>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</si>
  <si>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</si>
  <si>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</si>
  <si>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</si>
  <si>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</si>
  <si>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</si>
  <si>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</si>
  <si>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</si>
  <si>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</si>
  <si>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</si>
  <si>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</si>
  <si>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</si>
  <si>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</si>
  <si>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</si>
  <si>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</si>
  <si>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</si>
  <si>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</si>
  <si>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</si>
  <si>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</si>
  <si>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</si>
  <si>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</si>
  <si>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</si>
  <si>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</si>
  <si>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</si>
  <si>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</si>
  <si>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</si>
  <si>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</si>
  <si>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</si>
  <si>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</si>
  <si>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</si>
  <si>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</si>
  <si>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</si>
  <si>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</si>
  <si>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</si>
  <si>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</si>
  <si>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</si>
  <si>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</si>
  <si>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</si>
  <si>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</si>
  <si>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</si>
  <si>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</si>
  <si>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</si>
  <si>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</si>
  <si>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</si>
  <si>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</si>
  <si>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</si>
  <si>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</si>
  <si>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</si>
  <si>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</si>
  <si>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</si>
  <si>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</si>
  <si>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</si>
  <si>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</si>
  <si>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</si>
  <si>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</si>
  <si>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</si>
  <si>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</si>
  <si>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</si>
  <si>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</si>
  <si>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</si>
  <si>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</si>
  <si>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</si>
  <si>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</si>
  <si>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</si>
  <si>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</si>
  <si>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</si>
  <si>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</si>
  <si>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</si>
  <si>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</si>
  <si>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</si>
  <si>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</si>
  <si>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</si>
  <si>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</si>
  <si>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</si>
  <si>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</si>
  <si>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</si>
  <si>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</si>
  <si>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</si>
  <si>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</si>
  <si>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</si>
  <si>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</si>
  <si>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</si>
  <si>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</si>
  <si>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</si>
  <si>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</si>
  <si>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</si>
  <si>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</si>
  <si>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</si>
  <si>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</si>
  <si>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</si>
  <si>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</si>
  <si>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</si>
  <si>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</si>
  <si>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</si>
  <si>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</si>
  <si>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</si>
  <si>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</si>
  <si>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</si>
  <si>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</si>
  <si>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</si>
  <si>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</si>
  <si>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</si>
  <si>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</si>
  <si>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</si>
  <si>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</si>
  <si>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</si>
  <si>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</si>
  <si>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</si>
  <si>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</si>
  <si>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</si>
  <si>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</si>
  <si>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</si>
  <si>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</si>
  <si>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</si>
  <si>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</si>
  <si>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</si>
  <si>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</si>
  <si>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</si>
  <si>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</si>
  <si>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</si>
  <si>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</si>
  <si>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</si>
  <si>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</si>
  <si>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</si>
  <si>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</si>
  <si>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</si>
  <si>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</si>
  <si>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</si>
  <si>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</si>
  <si>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</si>
  <si>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</si>
  <si>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</si>
  <si>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</si>
  <si>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</si>
  <si>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</si>
  <si>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</si>
  <si>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</si>
  <si>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</si>
  <si>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</si>
  <si>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</si>
  <si>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</si>
  <si>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</si>
  <si>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</si>
  <si>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</si>
  <si>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</si>
  <si>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</si>
  <si>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</si>
  <si>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</si>
  <si>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</si>
  <si>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</si>
  <si>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</si>
  <si>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</si>
  <si>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</si>
  <si>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</si>
  <si>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</si>
  <si>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</si>
  <si>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</si>
  <si>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</si>
  <si>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</si>
  <si>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</si>
  <si>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</si>
  <si>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</si>
  <si>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</si>
  <si>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</si>
  <si>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</si>
  <si>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</si>
  <si>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</si>
  <si>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</si>
  <si>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</si>
  <si>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</si>
  <si>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</si>
  <si>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</si>
  <si>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</si>
  <si>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</si>
  <si>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</si>
  <si>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</si>
  <si>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</si>
  <si>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</si>
  <si>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</si>
  <si>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</si>
  <si>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</si>
  <si>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</si>
  <si>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</si>
  <si>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</si>
  <si>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</si>
  <si>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</si>
  <si>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</si>
  <si>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</si>
  <si>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</si>
  <si>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</si>
  <si>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</si>
  <si>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</si>
  <si>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</si>
  <si>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</si>
  <si>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</si>
  <si>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</si>
  <si>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</si>
  <si>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</si>
  <si>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</si>
  <si>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</si>
  <si>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</si>
  <si>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</si>
  <si>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</si>
  <si>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</si>
  <si>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</si>
  <si>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</si>
  <si>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</si>
  <si>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</si>
  <si>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</si>
  <si>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</si>
  <si>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</si>
  <si>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</si>
  <si>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</si>
  <si>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</si>
  <si>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</si>
  <si>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</si>
  <si>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</si>
  <si>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</si>
  <si>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</si>
  <si>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</si>
  <si>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</si>
  <si>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</si>
  <si>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</si>
  <si>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</si>
  <si>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</si>
  <si>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</si>
  <si>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</si>
  <si>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</si>
  <si>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</si>
  <si>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</si>
  <si>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</si>
  <si>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</si>
  <si>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</si>
  <si>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</si>
  <si>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</si>
  <si>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</si>
  <si>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</si>
  <si>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</si>
  <si>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</si>
  <si>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</si>
  <si>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</si>
  <si>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</si>
  <si>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</si>
  <si>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</si>
  <si>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</si>
  <si>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</si>
  <si>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</si>
  <si>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</si>
  <si>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</si>
  <si>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</si>
  <si>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</si>
  <si>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</si>
  <si>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</si>
  <si>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</si>
  <si>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</si>
  <si>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</si>
  <si>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</si>
  <si>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</si>
  <si>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</si>
  <si>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</si>
  <si>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</si>
  <si>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</si>
  <si>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</si>
  <si>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</si>
  <si>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</si>
  <si>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</si>
  <si>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</si>
  <si>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</si>
  <si>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</si>
  <si>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</si>
  <si>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</si>
  <si>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</si>
  <si>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</si>
  <si>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</si>
  <si>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</si>
  <si>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</si>
  <si>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</si>
  <si>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</si>
  <si>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</si>
  <si>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</si>
  <si>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</si>
  <si>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</si>
  <si>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</si>
  <si>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</si>
  <si>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</si>
  <si>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</si>
  <si>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</si>
  <si>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</si>
  <si>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</si>
  <si>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</si>
  <si>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</si>
  <si>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</si>
  <si>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</si>
  <si>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</si>
  <si>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</si>
  <si>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</si>
  <si>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</si>
  <si>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</si>
  <si>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</si>
  <si>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</si>
  <si>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</si>
  <si>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</si>
  <si>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</si>
  <si>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</si>
  <si>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</si>
  <si>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</si>
  <si>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</si>
  <si>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</si>
  <si>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</si>
  <si>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</si>
  <si>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</si>
  <si>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</si>
  <si>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</si>
  <si>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</si>
  <si>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</si>
  <si>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</si>
  <si>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</si>
  <si>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</si>
  <si>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</si>
  <si>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</si>
  <si>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</si>
  <si>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</si>
  <si>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</si>
  <si>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</si>
  <si>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</si>
  <si>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</si>
  <si>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</si>
  <si>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</si>
  <si>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</si>
  <si>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</si>
  <si>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</si>
  <si>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</si>
  <si>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</si>
  <si>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</si>
  <si>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</si>
  <si>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</si>
  <si>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</si>
  <si>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</si>
  <si>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</si>
  <si>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</si>
  <si>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</si>
  <si>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</si>
  <si>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</si>
  <si>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</si>
  <si>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</si>
  <si>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</si>
  <si>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</si>
  <si>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</si>
  <si>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</si>
  <si>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</si>
  <si>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</si>
  <si>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</si>
  <si>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</si>
  <si>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</si>
  <si>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</si>
  <si>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</si>
  <si>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</si>
  <si>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</si>
  <si>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</si>
  <si>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</si>
  <si>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</si>
  <si>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</si>
  <si>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</si>
  <si>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</si>
  <si>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</si>
  <si>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</si>
  <si>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</si>
  <si>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</si>
  <si>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</si>
  <si>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</si>
  <si>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</si>
  <si>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</si>
  <si>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</si>
  <si>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</si>
  <si>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</si>
  <si>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</si>
  <si>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</si>
  <si>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</si>
  <si>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</si>
  <si>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</si>
  <si>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</si>
  <si>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</si>
  <si>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</si>
  <si>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</si>
  <si>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</si>
  <si>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</si>
  <si>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</si>
  <si>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</si>
  <si>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</si>
  <si>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</si>
  <si>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</si>
  <si>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</si>
  <si>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</si>
  <si>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</si>
  <si>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</si>
  <si>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</si>
  <si>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</si>
  <si>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</si>
  <si>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</si>
  <si>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</si>
  <si>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</si>
  <si>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</si>
  <si>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</si>
  <si>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</si>
  <si>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</si>
  <si>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</si>
  <si>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</si>
  <si>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</si>
  <si>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</si>
  <si>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</si>
  <si>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</si>
  <si>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</si>
  <si>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</si>
  <si>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</si>
  <si>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</si>
  <si>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</si>
  <si>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</si>
  <si>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</si>
  <si>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</si>
  <si>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</si>
  <si>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</si>
  <si>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</si>
  <si>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</si>
  <si>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</si>
  <si>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</si>
  <si>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</si>
  <si>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</si>
  <si>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</si>
  <si>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</si>
  <si>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</si>
  <si>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</si>
  <si>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</si>
  <si>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</si>
  <si>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</si>
  <si>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</si>
  <si>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</si>
  <si>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</si>
  <si>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</si>
  <si>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</si>
  <si>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</si>
  <si>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</si>
  <si>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</si>
  <si>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</si>
  <si>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</si>
  <si>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</si>
  <si>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</si>
  <si>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</si>
  <si>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</si>
  <si>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</si>
  <si>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</si>
  <si>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</si>
  <si>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</si>
  <si>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</si>
  <si>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</si>
  <si>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</si>
  <si>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</si>
  <si>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</si>
  <si>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</si>
  <si>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</si>
  <si>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</si>
  <si>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</si>
  <si>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</si>
  <si>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</si>
  <si>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</si>
  <si>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</si>
  <si>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</si>
  <si>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</si>
  <si>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</si>
  <si>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</si>
  <si>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</si>
  <si>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</si>
  <si>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</si>
  <si>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</si>
  <si>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</si>
  <si>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</si>
  <si>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</si>
  <si>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</si>
  <si>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</si>
  <si>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</si>
  <si>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</si>
  <si>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</si>
  <si>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</si>
  <si>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</si>
  <si>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</si>
  <si>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</si>
  <si>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</si>
  <si>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</si>
  <si>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</si>
  <si>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</si>
  <si>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</si>
  <si>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</si>
  <si>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</si>
  <si>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</si>
  <si>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</si>
  <si>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</si>
  <si>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</si>
  <si>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</si>
  <si>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</si>
  <si>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</si>
  <si>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</si>
  <si>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</si>
  <si>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</si>
  <si>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</si>
  <si>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</si>
  <si>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</si>
  <si>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</si>
  <si>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</si>
  <si>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</si>
  <si>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</si>
  <si>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</si>
  <si>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</si>
  <si>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</si>
  <si>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</si>
  <si>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</si>
  <si>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</si>
  <si>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</si>
  <si>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</si>
  <si>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</si>
  <si>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</si>
  <si>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</si>
  <si>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</si>
  <si>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</si>
  <si>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</si>
  <si>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</si>
  <si>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</si>
  <si>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</si>
  <si>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</si>
  <si>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</si>
  <si>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</si>
  <si>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</si>
  <si>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</si>
  <si>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</si>
  <si>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</si>
  <si>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</si>
  <si>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</si>
  <si>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</si>
  <si>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</si>
  <si>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</si>
  <si>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</si>
  <si>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</si>
  <si>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</si>
  <si>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</si>
  <si>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</si>
  <si>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</si>
  <si>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</si>
  <si>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</si>
  <si>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</si>
  <si>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</si>
  <si>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</si>
  <si>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</si>
  <si>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</si>
  <si>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</si>
  <si>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</si>
  <si>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</si>
  <si>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</si>
  <si>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</si>
  <si>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</si>
  <si>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</si>
  <si>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</si>
  <si>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</si>
  <si>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</si>
  <si>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</si>
  <si>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</si>
  <si>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</si>
  <si>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</si>
  <si>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</si>
  <si>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</si>
  <si>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</si>
  <si>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</si>
  <si>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</si>
  <si>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</si>
  <si>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</si>
  <si>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</si>
  <si>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</si>
  <si>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</si>
  <si>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</si>
  <si>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</si>
  <si>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</si>
  <si>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</si>
  <si>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</si>
  <si>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</si>
  <si>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</si>
  <si>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</si>
  <si>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</si>
  <si>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</si>
  <si>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</si>
  <si>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</si>
  <si>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</si>
  <si>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</si>
  <si>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</si>
  <si>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</si>
  <si>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</si>
  <si>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</si>
  <si>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</si>
  <si>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</si>
  <si>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</si>
  <si>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</si>
  <si>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</si>
  <si>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</si>
  <si>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</si>
  <si>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</si>
  <si>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</si>
  <si>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</si>
  <si>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</si>
  <si>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</si>
  <si>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</si>
  <si>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</si>
  <si>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</si>
  <si>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</si>
  <si>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</si>
  <si>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</si>
  <si>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</si>
  <si>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</si>
  <si>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</si>
  <si>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</si>
  <si>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</si>
  <si>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</si>
  <si>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</si>
  <si>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</si>
  <si>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</si>
  <si>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</si>
  <si>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</si>
  <si>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</si>
  <si>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</si>
  <si>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</si>
  <si>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</si>
  <si>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</si>
  <si>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</si>
  <si>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</si>
  <si>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</si>
  <si>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</si>
  <si>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</si>
  <si>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</si>
  <si>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</si>
  <si>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</si>
  <si>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</si>
  <si>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</si>
  <si>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</si>
  <si>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</si>
  <si>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</si>
  <si>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</si>
  <si>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</si>
  <si>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</si>
  <si>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</si>
  <si>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</si>
  <si>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</si>
  <si>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</si>
  <si>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</si>
  <si>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</si>
  <si>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</si>
  <si>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</si>
  <si>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</si>
  <si>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</si>
  <si>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</si>
  <si>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</si>
  <si>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</si>
  <si>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</si>
  <si>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</si>
  <si>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</si>
  <si>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</si>
  <si>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</si>
  <si>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</si>
  <si>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</si>
  <si>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</si>
  <si>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</si>
  <si>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</si>
  <si>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</si>
  <si>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</si>
  <si>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</si>
  <si>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</si>
  <si>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</si>
  <si>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</si>
  <si>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</si>
  <si>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</si>
  <si>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</si>
  <si>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</si>
  <si>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</si>
  <si>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</si>
  <si>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</si>
  <si>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</si>
  <si>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</si>
  <si>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</si>
  <si>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</si>
  <si>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</si>
  <si>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</si>
  <si>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</si>
  <si>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</si>
  <si>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</si>
  <si>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</si>
  <si>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</si>
  <si>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</si>
  <si>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</si>
  <si>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</si>
  <si>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</si>
  <si>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</si>
  <si>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</si>
  <si>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</si>
  <si>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</si>
  <si>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</si>
  <si>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</si>
  <si>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</si>
  <si>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</si>
  <si>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</si>
  <si>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</si>
  <si>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</si>
  <si>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</si>
  <si>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</si>
  <si>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</si>
  <si>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</si>
  <si>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</si>
  <si>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</si>
  <si>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</si>
  <si>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</si>
  <si>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</si>
  <si>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</si>
  <si>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</si>
  <si>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</si>
  <si>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</si>
  <si>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</si>
  <si>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</si>
  <si>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</si>
  <si>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</si>
  <si>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</si>
  <si>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</si>
  <si>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</si>
  <si>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</si>
  <si>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</si>
  <si>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</si>
  <si>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</si>
  <si>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</si>
  <si>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</si>
  <si>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</si>
  <si>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</si>
  <si>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</si>
  <si>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</si>
  <si>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</si>
  <si>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</si>
  <si>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</si>
  <si>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</si>
  <si>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</si>
  <si>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</si>
  <si>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</si>
  <si>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</si>
  <si>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</si>
  <si>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</si>
  <si>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</si>
  <si>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</si>
  <si>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</si>
  <si>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</si>
  <si>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</si>
  <si>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</si>
  <si>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</si>
  <si>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</si>
  <si>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</si>
  <si>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</si>
  <si>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</si>
  <si>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</si>
  <si>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</si>
  <si>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</si>
  <si>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</si>
  <si>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</si>
  <si>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</si>
  <si>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</si>
  <si>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</si>
  <si>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</si>
  <si>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</si>
  <si>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</si>
  <si>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</si>
  <si>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</si>
  <si>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</si>
  <si>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</si>
  <si>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</si>
  <si>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</si>
  <si>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</si>
  <si>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</si>
  <si>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</si>
  <si>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</si>
  <si>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</si>
  <si>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</si>
  <si>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</si>
  <si>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</si>
  <si>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</si>
  <si>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</si>
  <si>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</si>
  <si>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</si>
  <si>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</si>
  <si>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</si>
  <si>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</si>
  <si>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</si>
  <si>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</si>
  <si>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</si>
  <si>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</si>
  <si>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</si>
  <si>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</si>
  <si>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</si>
  <si>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</si>
  <si>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</si>
  <si>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</si>
  <si>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</si>
  <si>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</si>
  <si>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</si>
  <si>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</si>
  <si>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</si>
  <si>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</si>
  <si>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</si>
  <si>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</si>
  <si>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</si>
  <si>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</si>
  <si>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</si>
  <si>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</si>
  <si>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</si>
  <si>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</si>
  <si>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</si>
  <si>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</si>
  <si>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</si>
  <si>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</si>
  <si>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</si>
  <si>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</si>
  <si>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</si>
  <si>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</si>
  <si>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</si>
  <si>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</si>
  <si>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</si>
  <si>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</si>
  <si>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</si>
  <si>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</si>
  <si>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</si>
  <si>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</si>
  <si>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</si>
  <si>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</si>
  <si>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</si>
  <si>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</si>
  <si>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</si>
  <si>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</si>
  <si>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</si>
  <si>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</si>
  <si>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</si>
  <si>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</si>
  <si>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</si>
  <si>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</si>
  <si>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</si>
  <si>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</si>
  <si>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</si>
  <si>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</si>
  <si>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</si>
  <si>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</si>
  <si>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</si>
  <si>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</si>
  <si>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</si>
  <si>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</si>
  <si>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</si>
  <si>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</si>
  <si>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</si>
  <si>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</si>
  <si>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</si>
  <si>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</si>
  <si>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</si>
  <si>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</si>
  <si>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</si>
  <si>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</si>
  <si>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</si>
  <si>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</si>
  <si>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</si>
  <si>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</si>
  <si>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</si>
  <si>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</si>
  <si>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</si>
  <si>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</si>
  <si>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</si>
  <si>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</si>
  <si>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</si>
  <si>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</si>
  <si>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</si>
  <si>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</si>
  <si>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</si>
  <si>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</si>
  <si>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</si>
  <si>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</si>
  <si>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</si>
  <si>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</si>
  <si>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</si>
  <si>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</si>
  <si>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</si>
  <si>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</si>
  <si>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</si>
  <si>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</si>
  <si>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</si>
  <si>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</si>
  <si>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</si>
  <si>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</si>
  <si>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</si>
  <si>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</si>
  <si>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</si>
  <si>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</si>
  <si>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</si>
  <si>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</si>
  <si>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</si>
  <si>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</si>
  <si>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</si>
  <si>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</si>
  <si>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</si>
  <si>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</si>
  <si>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</si>
  <si>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</si>
  <si>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</si>
  <si>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</si>
  <si>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</si>
  <si>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</si>
  <si>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</si>
  <si>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</si>
  <si>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</si>
  <si>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</si>
  <si>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</si>
  <si>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</si>
  <si>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</si>
  <si>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</si>
  <si>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</si>
  <si>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</si>
  <si>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</si>
  <si>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</si>
  <si>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</si>
  <si>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</si>
  <si>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</si>
  <si>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</si>
  <si>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</si>
  <si>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</si>
  <si>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</si>
  <si>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</si>
  <si>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</si>
  <si>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</si>
  <si>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</si>
  <si>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</si>
  <si>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</si>
  <si>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</si>
  <si>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</si>
  <si>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</si>
  <si>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</si>
  <si>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</si>
  <si>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</si>
  <si>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</si>
  <si>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</si>
  <si>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</si>
  <si>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</si>
  <si>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</si>
  <si>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</si>
  <si>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</si>
  <si>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</si>
  <si>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</si>
  <si>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</si>
  <si>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</si>
  <si>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</si>
  <si>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</si>
  <si>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</si>
  <si>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</si>
  <si>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</si>
  <si>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</si>
  <si>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</si>
  <si>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</si>
  <si>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</si>
  <si>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</si>
  <si>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</si>
  <si>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</si>
  <si>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</si>
  <si>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</si>
  <si>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</si>
  <si>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</si>
  <si>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</si>
  <si>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</si>
  <si>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</si>
  <si>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</si>
  <si>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</si>
  <si>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</si>
  <si>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</si>
  <si>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</si>
  <si>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</si>
  <si>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</si>
  <si>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</si>
  <si>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</si>
  <si>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</si>
  <si>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</si>
  <si>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</si>
  <si>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</si>
  <si>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</si>
  <si>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</si>
  <si>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</si>
  <si>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</si>
  <si>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</si>
  <si>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</si>
  <si>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</si>
  <si>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</si>
  <si>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</si>
  <si>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</si>
  <si>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</si>
  <si>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</si>
  <si>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</si>
  <si>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</si>
  <si>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</si>
  <si>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</si>
  <si>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</si>
  <si>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</si>
  <si>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</si>
  <si>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</si>
  <si>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</si>
  <si>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</si>
  <si>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</si>
  <si>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</si>
  <si>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</si>
  <si>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</si>
  <si>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</si>
  <si>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</si>
  <si>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</si>
  <si>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</si>
  <si>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</si>
  <si>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</si>
  <si>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</si>
  <si>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</si>
  <si>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</si>
  <si>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</si>
  <si>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</si>
  <si>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</si>
  <si>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</si>
  <si>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</si>
  <si>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</si>
  <si>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</si>
  <si>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</si>
  <si>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</si>
  <si>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</si>
  <si>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</si>
  <si>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</si>
  <si>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</si>
  <si>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</si>
  <si>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</si>
  <si>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</si>
  <si>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</si>
  <si>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</si>
  <si>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</si>
  <si>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</si>
  <si>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</si>
  <si>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</si>
  <si>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</si>
  <si>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</si>
  <si>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</si>
  <si>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</si>
  <si>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</si>
  <si>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</si>
  <si>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</si>
  <si>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</si>
  <si>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</si>
  <si>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</si>
  <si>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</si>
  <si>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</si>
  <si>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</si>
  <si>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</si>
  <si>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</si>
  <si>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</si>
  <si>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</si>
  <si>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</si>
  <si>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</si>
  <si>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</si>
  <si>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</si>
  <si>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</si>
  <si>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</si>
  <si>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</si>
  <si>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</si>
  <si>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</si>
  <si>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</si>
  <si>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</si>
  <si>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</si>
  <si>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</si>
  <si>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</si>
  <si>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</si>
  <si>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</si>
  <si>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</si>
  <si>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</si>
  <si>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</si>
  <si>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</si>
  <si>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</si>
  <si>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</si>
  <si>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</si>
  <si>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</si>
  <si>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</si>
  <si>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</si>
  <si>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</si>
  <si>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</si>
  <si>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</si>
  <si>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</si>
  <si>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</si>
  <si>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</si>
  <si>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</si>
  <si>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</si>
  <si>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</si>
  <si>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</si>
  <si>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</si>
  <si>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</si>
  <si>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</si>
  <si>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</si>
  <si>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</si>
  <si>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</si>
  <si>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</si>
  <si>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</si>
  <si>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</si>
  <si>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</si>
  <si>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</si>
  <si>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</si>
  <si>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</si>
  <si>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</si>
  <si>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</si>
  <si>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</si>
  <si>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</si>
  <si>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</si>
  <si>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</si>
  <si>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</si>
  <si>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</si>
  <si>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</si>
  <si>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</si>
  <si>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</si>
  <si>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</si>
  <si>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</si>
  <si>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</si>
  <si>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</si>
  <si>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</si>
  <si>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</si>
  <si>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</si>
  <si>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</si>
  <si>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</si>
  <si>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</si>
  <si>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</si>
  <si>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</si>
  <si>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</si>
  <si>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</si>
  <si>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</si>
  <si>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</si>
  <si>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</si>
  <si>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</si>
  <si>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</si>
  <si>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</si>
  <si>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</si>
  <si>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</si>
  <si>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</si>
  <si>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</si>
  <si>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</si>
  <si>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</si>
  <si>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</si>
  <si>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</si>
  <si>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</si>
  <si>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</si>
  <si>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</si>
  <si>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</si>
  <si>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</si>
  <si>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</si>
  <si>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</si>
  <si>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</si>
  <si>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</si>
  <si>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</si>
  <si>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</si>
  <si>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</si>
  <si>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</si>
  <si>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</si>
  <si>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</si>
  <si>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</si>
  <si>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</si>
  <si>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</si>
  <si>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</si>
  <si>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</si>
  <si>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</si>
  <si>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</si>
  <si>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</si>
  <si>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</si>
  <si>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</si>
  <si>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</si>
  <si>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</si>
  <si>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</si>
  <si>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</si>
  <si>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</si>
  <si>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</si>
  <si>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</si>
  <si>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</si>
  <si>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</si>
  <si>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</si>
  <si>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</si>
  <si>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</si>
  <si>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</si>
  <si>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</si>
  <si>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</si>
  <si>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</si>
  <si>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</si>
  <si>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</si>
  <si>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</si>
  <si>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</si>
  <si>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</si>
  <si>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</si>
  <si>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</si>
  <si>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</si>
  <si>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</si>
  <si>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</si>
  <si>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</si>
  <si>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</si>
  <si>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</si>
  <si>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</si>
  <si>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</si>
  <si>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</si>
  <si>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</si>
  <si>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</si>
  <si>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</si>
  <si>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</si>
  <si>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</si>
  <si>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</si>
  <si>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</si>
  <si>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</si>
  <si>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</si>
  <si>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</si>
  <si>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</si>
  <si>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</si>
  <si>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</si>
  <si>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</si>
  <si>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</si>
  <si>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</si>
  <si>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</si>
  <si>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</si>
  <si>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</si>
  <si>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</si>
  <si>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</si>
  <si>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</si>
  <si>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</si>
  <si>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</si>
  <si>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</si>
  <si>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</si>
  <si>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</si>
  <si>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</si>
  <si>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</si>
  <si>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</si>
  <si>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</si>
  <si>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</si>
  <si>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</si>
  <si>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</si>
  <si>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</si>
  <si>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</si>
  <si>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</si>
  <si>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</si>
  <si>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</si>
  <si>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</si>
  <si>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</si>
  <si>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</si>
  <si>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</si>
  <si>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</si>
  <si>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</si>
  <si>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</si>
  <si>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</si>
  <si>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</si>
  <si>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</si>
  <si>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</si>
  <si>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</si>
  <si>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</si>
  <si>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</si>
  <si>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</si>
  <si>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</si>
  <si>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</si>
  <si>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</si>
  <si>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</si>
  <si>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</si>
  <si>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</si>
  <si>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</si>
  <si>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</si>
  <si>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</si>
  <si>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</si>
  <si>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</si>
  <si>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</si>
  <si>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</si>
  <si>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</si>
  <si>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</si>
  <si>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</si>
  <si>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</si>
  <si>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</si>
  <si>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</si>
  <si>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</si>
  <si>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</si>
  <si>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</si>
  <si>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</si>
  <si>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</si>
  <si>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</si>
  <si>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</si>
  <si>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</si>
  <si>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</si>
  <si>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</si>
  <si>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</si>
  <si>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</si>
  <si>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</si>
  <si>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</si>
  <si>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</si>
  <si>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</si>
  <si>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</si>
  <si>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</si>
  <si>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</si>
  <si>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</si>
  <si>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</si>
  <si>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</si>
  <si>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</si>
  <si>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</si>
  <si>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</si>
  <si>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</si>
  <si>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</si>
  <si>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</si>
  <si>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</si>
  <si>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</si>
  <si>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</si>
  <si>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</si>
  <si>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</si>
  <si>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</si>
  <si>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</si>
  <si>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</si>
  <si>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</si>
  <si>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</si>
  <si>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</si>
  <si>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</si>
  <si>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</si>
  <si>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</si>
  <si>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</si>
  <si>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</si>
  <si>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</si>
  <si>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</si>
  <si>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</si>
  <si>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</si>
  <si>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</si>
  <si>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</si>
  <si>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</si>
  <si>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</si>
  <si>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</si>
  <si>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</si>
  <si>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</si>
  <si>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</si>
  <si>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</si>
  <si>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</si>
  <si>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</si>
  <si>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</si>
  <si>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</si>
  <si>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</si>
  <si>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</si>
  <si>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</si>
  <si>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</si>
  <si>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</si>
  <si>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</si>
  <si>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</si>
  <si>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</si>
  <si>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</si>
  <si>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</si>
  <si>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</si>
  <si>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</si>
  <si>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</si>
  <si>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</si>
  <si>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</si>
  <si>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</si>
  <si>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</si>
  <si>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</si>
  <si>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</si>
  <si>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</si>
  <si>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</si>
  <si>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</si>
  <si>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</si>
  <si>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</si>
  <si>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</si>
  <si>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</si>
  <si>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</si>
  <si>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</si>
  <si>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</si>
  <si>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</si>
  <si>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</si>
  <si>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</si>
  <si>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</si>
  <si>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</si>
  <si>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</si>
  <si>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</si>
  <si>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</si>
  <si>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</si>
  <si>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</si>
  <si>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</si>
  <si>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</si>
  <si>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</si>
  <si>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</si>
  <si>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</si>
  <si>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</si>
  <si>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</si>
  <si>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</si>
  <si>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</si>
  <si>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</si>
  <si>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</si>
  <si>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</si>
  <si>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</si>
  <si>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</si>
  <si>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</si>
  <si>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</si>
  <si>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</si>
  <si>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</si>
  <si>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</si>
  <si>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</si>
  <si>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</si>
  <si>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</si>
  <si>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</si>
  <si>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</si>
  <si>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</si>
  <si>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</si>
  <si>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</si>
  <si>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</si>
  <si>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</si>
  <si>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</si>
  <si>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</si>
  <si>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</si>
  <si>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</si>
  <si>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</si>
  <si>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</si>
  <si>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</si>
  <si>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</si>
  <si>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</si>
  <si>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</si>
  <si>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</si>
  <si>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</si>
  <si>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</si>
  <si>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</si>
  <si>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</si>
  <si>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</si>
  <si>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</si>
  <si>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</si>
  <si>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</si>
  <si>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</si>
  <si>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</si>
  <si>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</si>
  <si>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</si>
  <si>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</si>
  <si>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</si>
  <si>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</si>
  <si>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</si>
  <si>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</si>
  <si>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</si>
  <si>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</si>
  <si>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</si>
  <si>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</si>
  <si>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</si>
  <si>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</si>
  <si>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</si>
  <si>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</si>
  <si>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</si>
  <si>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</si>
  <si>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</si>
  <si>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</si>
  <si>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</si>
  <si>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</si>
  <si>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</si>
  <si>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</si>
  <si>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</si>
  <si>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</si>
  <si>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</si>
  <si>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</si>
  <si>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</si>
  <si>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</si>
  <si>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</si>
  <si>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</si>
  <si>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</si>
  <si>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</si>
  <si>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</si>
  <si>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</si>
  <si>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</si>
  <si>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</si>
  <si>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</si>
  <si>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</si>
  <si>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</si>
  <si>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</si>
  <si>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</si>
  <si>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</si>
  <si>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</si>
  <si>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</si>
  <si>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</si>
  <si>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</si>
  <si>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</si>
  <si>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</si>
  <si>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</si>
  <si>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</si>
  <si>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</si>
  <si>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</si>
  <si>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</si>
  <si>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</si>
  <si>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</si>
  <si>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</si>
  <si>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</si>
  <si>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</si>
  <si>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</si>
  <si>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</si>
  <si>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</si>
  <si>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</si>
  <si>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</si>
  <si>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</si>
  <si>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</si>
  <si>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</si>
  <si>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</si>
  <si>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</si>
  <si>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</si>
  <si>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</si>
  <si>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</si>
  <si>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</si>
  <si>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</si>
  <si>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</si>
  <si>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</si>
  <si>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</si>
  <si>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</si>
  <si>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</si>
  <si>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</si>
  <si>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</si>
  <si>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</si>
  <si>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</si>
  <si>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</si>
  <si>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</si>
  <si>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</si>
  <si>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</si>
  <si>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</si>
  <si>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</si>
  <si>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</si>
  <si>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</si>
  <si>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</si>
  <si>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</si>
  <si>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</si>
  <si>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</si>
  <si>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</si>
  <si>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</si>
  <si>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</si>
  <si>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</si>
  <si>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</si>
  <si>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</si>
  <si>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</si>
  <si>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</si>
  <si>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</si>
  <si>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</si>
  <si>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</si>
  <si>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</si>
  <si>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</si>
  <si>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</si>
  <si>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</si>
  <si>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</si>
  <si>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</si>
  <si>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</si>
  <si>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</si>
  <si>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</si>
  <si>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</si>
  <si>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</si>
  <si>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</si>
  <si>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</si>
  <si>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</si>
  <si>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</si>
  <si>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</si>
  <si>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</si>
  <si>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</si>
  <si>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</si>
  <si>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</si>
  <si>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</si>
  <si>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</si>
  <si>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</si>
  <si>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</si>
  <si>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</si>
  <si>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</si>
  <si>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</si>
  <si>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</si>
  <si>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</si>
  <si>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</si>
  <si>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</si>
  <si>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</si>
  <si>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</si>
  <si>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</si>
  <si>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</si>
  <si>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</si>
  <si>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</si>
  <si>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</si>
  <si>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</si>
  <si>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</si>
  <si>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</si>
  <si>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</si>
  <si>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</si>
  <si>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</si>
  <si>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</si>
  <si>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</si>
  <si>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</si>
  <si>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</si>
  <si>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</si>
  <si>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</si>
  <si>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</si>
  <si>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</si>
  <si>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</si>
  <si>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</si>
  <si>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</si>
  <si>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</si>
  <si>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</si>
  <si>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</si>
  <si>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</si>
  <si>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</si>
  <si>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</si>
  <si>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</si>
  <si>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</si>
  <si>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</si>
  <si>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</si>
  <si>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</si>
  <si>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</si>
  <si>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</si>
  <si>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</si>
  <si>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</si>
  <si>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</si>
  <si>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</si>
  <si>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</si>
  <si>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</si>
  <si>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</si>
  <si>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</si>
  <si>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</si>
  <si>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</si>
  <si>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</si>
  <si>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</si>
  <si>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</si>
  <si>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</si>
  <si>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</si>
  <si>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</si>
  <si>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</si>
  <si>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</si>
  <si>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</si>
  <si>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</si>
  <si>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</si>
  <si>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</si>
  <si>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</si>
  <si>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</si>
  <si>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</si>
  <si>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</si>
  <si>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</si>
  <si>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</si>
  <si>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</si>
  <si>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</si>
  <si>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</si>
  <si>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</si>
  <si>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</si>
  <si>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</si>
  <si>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</si>
  <si>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</si>
  <si>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</si>
  <si>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</si>
  <si>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</si>
  <si>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</si>
  <si>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</si>
  <si>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</si>
  <si>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</si>
  <si>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</si>
  <si>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</si>
  <si>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</si>
  <si>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</si>
  <si>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</si>
  <si>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</si>
  <si>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</si>
  <si>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</si>
  <si>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</si>
  <si>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</si>
  <si>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</si>
  <si>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</si>
  <si>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</si>
  <si>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</si>
  <si>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</si>
  <si>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</si>
  <si>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</si>
  <si>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</si>
  <si>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</si>
  <si>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</si>
  <si>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</si>
  <si>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</si>
  <si>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</si>
  <si>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</si>
  <si>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</si>
  <si>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</si>
  <si>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</si>
  <si>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</si>
  <si>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</si>
  <si>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</si>
  <si>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</si>
  <si>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</si>
  <si>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</si>
  <si>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</si>
  <si>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</si>
  <si>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</si>
  <si>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</si>
  <si>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</si>
  <si>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</si>
  <si>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</si>
  <si>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</si>
  <si>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</si>
  <si>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</si>
  <si>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</si>
  <si>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</si>
  <si>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</si>
  <si>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</si>
  <si>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</si>
  <si>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</si>
  <si>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</si>
  <si>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</si>
  <si>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</si>
  <si>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</si>
  <si>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</si>
  <si>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</si>
  <si>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</si>
  <si>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</si>
  <si>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</si>
  <si>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</si>
  <si>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</si>
  <si>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</si>
  <si>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</si>
  <si>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</si>
  <si>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</si>
  <si>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</si>
  <si>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</si>
  <si>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</si>
  <si>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</si>
  <si>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</si>
  <si>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</si>
  <si>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</si>
  <si>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</si>
  <si>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</si>
  <si>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</si>
  <si>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</si>
  <si>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</si>
  <si>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</si>
  <si>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</si>
  <si>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</si>
  <si>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</si>
  <si>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</si>
  <si>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</si>
  <si>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</si>
  <si>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</si>
  <si>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</si>
  <si>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</si>
  <si>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</si>
  <si>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</si>
  <si>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</si>
  <si>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</si>
  <si>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</si>
  <si>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</si>
  <si>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</si>
  <si>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</si>
  <si>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</si>
  <si>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</si>
  <si>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</si>
  <si>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</si>
  <si>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</si>
  <si>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</si>
  <si>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</si>
  <si>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</si>
  <si>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</si>
  <si>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</si>
  <si>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</si>
  <si>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</si>
  <si>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</si>
  <si>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</si>
  <si>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</si>
  <si>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</si>
  <si>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</si>
  <si>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</si>
  <si>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</si>
  <si>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</si>
  <si>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</si>
  <si>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</si>
  <si>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</si>
  <si>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</si>
  <si>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</si>
  <si>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</si>
  <si>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</si>
  <si>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</si>
  <si>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</si>
  <si>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</si>
  <si>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</si>
  <si>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</si>
  <si>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</si>
  <si>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</si>
  <si>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</si>
  <si>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</si>
  <si>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</si>
  <si>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</si>
  <si>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</si>
  <si>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</si>
  <si>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</si>
  <si>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</si>
  <si>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</si>
  <si>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</si>
  <si>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</si>
  <si>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</si>
  <si>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</si>
  <si>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</si>
  <si>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</si>
  <si>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</si>
  <si>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</si>
  <si>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</si>
  <si>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</si>
  <si>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</si>
  <si>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</si>
  <si>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</si>
  <si>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</si>
  <si>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</si>
  <si>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</si>
  <si>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</si>
  <si>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</si>
  <si>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</si>
  <si>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</si>
  <si>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</si>
  <si>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</si>
  <si>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</si>
  <si>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</si>
  <si>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</si>
  <si>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</si>
  <si>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</si>
  <si>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</si>
  <si>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</si>
  <si>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</si>
  <si>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</si>
  <si>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</si>
  <si>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</si>
  <si>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</si>
  <si>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</si>
  <si>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</si>
  <si>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</si>
  <si>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</si>
  <si>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</si>
  <si>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</si>
  <si>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</si>
  <si>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</si>
  <si>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</si>
  <si>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</si>
  <si>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</si>
  <si>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</si>
  <si>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</si>
  <si>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</si>
  <si>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</si>
  <si>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</si>
  <si>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</si>
  <si>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</si>
  <si>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</si>
  <si>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</si>
  <si>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</si>
  <si>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</si>
  <si>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</si>
  <si>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</si>
  <si>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</si>
  <si>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</si>
  <si>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</si>
  <si>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</si>
  <si>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</si>
  <si>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</si>
  <si>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</si>
  <si>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</si>
  <si>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</si>
  <si>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</si>
  <si>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</si>
  <si>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</si>
  <si>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</si>
  <si>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</si>
  <si>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</si>
  <si>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</si>
  <si>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</si>
  <si>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</si>
  <si>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</si>
  <si>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</si>
  <si>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</si>
  <si>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</si>
  <si>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</si>
  <si>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</si>
  <si>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</si>
  <si>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</si>
  <si>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</si>
  <si>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</si>
  <si>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</si>
  <si>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</si>
  <si>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</si>
  <si>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</si>
  <si>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</si>
  <si>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</si>
  <si>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</si>
  <si>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</si>
  <si>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</si>
  <si>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</si>
  <si>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</si>
  <si>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</si>
  <si>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</si>
  <si>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</si>
  <si>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</si>
  <si>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</si>
  <si>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</si>
  <si>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</si>
  <si>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</si>
  <si>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</si>
  <si>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</si>
  <si>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</si>
  <si>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</si>
  <si>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</si>
  <si>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</si>
  <si>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</si>
  <si>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</si>
  <si>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</si>
  <si>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</si>
  <si>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</si>
  <si>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</si>
  <si>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</si>
  <si>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</si>
  <si>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</si>
  <si>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</si>
  <si>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</si>
  <si>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</si>
  <si>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</si>
  <si>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</si>
  <si>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</si>
  <si>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</si>
  <si>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</si>
  <si>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</si>
  <si>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</si>
  <si>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</si>
  <si>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</si>
  <si>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</si>
  <si>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</si>
  <si>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</si>
  <si>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</si>
  <si>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</si>
  <si>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</si>
  <si>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</si>
  <si>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</si>
  <si>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</si>
  <si>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</si>
  <si>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</si>
  <si>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</si>
  <si>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</si>
  <si>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</si>
  <si>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</si>
  <si>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</si>
  <si>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</si>
  <si>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</si>
  <si>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</si>
  <si>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</si>
  <si>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</si>
  <si>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</si>
  <si>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</si>
  <si>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</si>
  <si>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</si>
  <si>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</si>
  <si>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</si>
  <si>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</si>
  <si>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</si>
  <si>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</si>
  <si>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</si>
  <si>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</si>
  <si>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</si>
  <si>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</si>
  <si>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</si>
  <si>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</si>
  <si>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</si>
  <si>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</si>
  <si>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</si>
  <si>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</si>
  <si>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</si>
  <si>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</si>
  <si>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</si>
  <si>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</si>
  <si>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</si>
  <si>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</si>
  <si>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</si>
  <si>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</si>
  <si>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</si>
  <si>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</si>
  <si>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</si>
  <si>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</si>
  <si>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</si>
  <si>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</si>
  <si>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</si>
  <si>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</si>
  <si>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</si>
  <si>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</si>
  <si>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</si>
  <si>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</si>
  <si>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</si>
  <si>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</si>
  <si>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</si>
  <si>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</si>
  <si>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</si>
  <si>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</si>
  <si>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</si>
  <si>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</si>
  <si>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</si>
  <si>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</si>
  <si>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</si>
  <si>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</si>
  <si>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</si>
  <si>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</si>
  <si>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</si>
  <si>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</si>
  <si>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</si>
  <si>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</si>
  <si>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</si>
  <si>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</si>
  <si>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</si>
  <si>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</si>
  <si>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</si>
  <si>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</si>
  <si>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</si>
  <si>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</si>
  <si>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</si>
  <si>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</si>
  <si>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</si>
  <si>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</si>
  <si>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</si>
  <si>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</si>
  <si>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</si>
  <si>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</si>
  <si>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</si>
  <si>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</si>
  <si>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</si>
  <si>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</si>
  <si>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</si>
  <si>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</si>
  <si>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</si>
  <si>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</si>
  <si>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</si>
  <si>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</si>
  <si>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</si>
  <si>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</si>
  <si>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</si>
  <si>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</si>
  <si>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</si>
  <si>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</si>
  <si>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</si>
  <si>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</si>
  <si>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</si>
  <si>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</si>
  <si>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</si>
  <si>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</si>
  <si>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</si>
  <si>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</si>
  <si>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</si>
  <si>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</si>
  <si>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</si>
  <si>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</si>
  <si>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</si>
  <si>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</si>
  <si>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</si>
  <si>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</si>
  <si>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</si>
  <si>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</si>
  <si>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</si>
  <si>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</si>
  <si>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</si>
  <si>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</si>
  <si>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</si>
  <si>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</si>
  <si>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</si>
  <si>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</si>
  <si>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</si>
  <si>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</si>
  <si>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</si>
  <si>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</si>
  <si>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</si>
  <si>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</si>
  <si>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</si>
  <si>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</si>
  <si>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</si>
  <si>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</si>
  <si>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</si>
  <si>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</si>
  <si>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</si>
  <si>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</si>
  <si>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</si>
  <si>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</si>
  <si>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</si>
  <si>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</si>
  <si>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</si>
  <si>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</si>
  <si>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</si>
  <si>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</si>
  <si>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</si>
  <si>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</si>
  <si>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</si>
  <si>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</si>
  <si>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</si>
  <si>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</si>
  <si>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</si>
  <si>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</si>
  <si>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</si>
  <si>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</si>
  <si>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</si>
  <si>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</si>
  <si>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</si>
  <si>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</si>
  <si>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</si>
  <si>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</si>
  <si>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</si>
  <si>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</si>
  <si>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</si>
  <si>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</si>
  <si>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</si>
  <si>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</si>
  <si>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</si>
  <si>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</si>
  <si>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</si>
  <si>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</si>
  <si>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</si>
  <si>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</si>
  <si>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</si>
  <si>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</si>
  <si>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</si>
  <si>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</si>
  <si>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</si>
  <si>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</si>
  <si>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</si>
  <si>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</si>
  <si>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</si>
  <si>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</si>
  <si>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</si>
  <si>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</si>
  <si>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</si>
  <si>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</si>
  <si>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</si>
  <si>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</si>
  <si>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</si>
  <si>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</si>
  <si>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</si>
  <si>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</si>
  <si>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</si>
  <si>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</si>
  <si>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</si>
  <si>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</si>
  <si>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</si>
  <si>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</si>
  <si>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</si>
  <si>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</si>
  <si>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</si>
  <si>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</si>
  <si>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</si>
  <si>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</si>
  <si>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</si>
  <si>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</si>
  <si>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</si>
  <si>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</si>
  <si>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</si>
  <si>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</si>
  <si>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</si>
  <si>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</si>
  <si>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</si>
  <si>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</si>
  <si>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</si>
  <si>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</si>
  <si>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</si>
  <si>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</si>
  <si>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</si>
  <si>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</si>
  <si>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</si>
  <si>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</si>
  <si>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</si>
  <si>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</si>
  <si>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</si>
  <si>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</si>
  <si>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</si>
  <si>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</si>
  <si>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</si>
  <si>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</si>
  <si>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</si>
  <si>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</si>
  <si>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</si>
  <si>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</si>
  <si>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</si>
  <si>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</si>
  <si>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</si>
  <si>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</si>
  <si>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</si>
  <si>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</si>
  <si>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</si>
  <si>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</si>
  <si>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</si>
  <si>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</si>
  <si>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</si>
  <si>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</si>
  <si>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</si>
  <si>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</si>
  <si>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</si>
  <si>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</si>
  <si>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</si>
  <si>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</si>
  <si>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</si>
  <si>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</si>
  <si>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</si>
  <si>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</si>
  <si>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</si>
  <si>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</si>
  <si>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</si>
  <si>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</si>
  <si>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</si>
  <si>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</si>
  <si>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</si>
  <si>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</si>
  <si>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</si>
  <si>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</si>
  <si>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</si>
  <si>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</si>
  <si>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</si>
  <si>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</si>
  <si>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</si>
  <si>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</si>
  <si>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</si>
  <si>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</si>
  <si>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</si>
  <si>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</si>
  <si>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</si>
  <si>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</si>
  <si>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</si>
  <si>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</si>
  <si>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</si>
  <si>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</si>
  <si>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</si>
  <si>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</si>
  <si>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</si>
  <si>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</si>
  <si>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</si>
  <si>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</si>
  <si>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</si>
  <si>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</si>
  <si>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</si>
  <si>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</si>
  <si>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</si>
  <si>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</si>
  <si>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</si>
  <si>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</si>
  <si>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</si>
  <si>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</si>
  <si>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</si>
  <si>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</si>
  <si>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</si>
  <si>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</si>
  <si>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</si>
  <si>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</si>
  <si>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</si>
  <si>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</si>
  <si>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</si>
  <si>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</si>
  <si>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</si>
  <si>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</si>
  <si>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</si>
  <si>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</si>
  <si>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</si>
  <si>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</si>
  <si>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</si>
  <si>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</si>
  <si>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</si>
  <si>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</si>
  <si>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</si>
  <si>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</si>
  <si>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</si>
  <si>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</si>
  <si>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</si>
  <si>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</si>
  <si>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</si>
  <si>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</si>
  <si>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</si>
  <si>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</si>
  <si>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</si>
  <si>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</si>
  <si>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</si>
  <si>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</si>
  <si>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</si>
  <si>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</si>
  <si>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</si>
  <si>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</si>
  <si>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</si>
  <si>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</si>
  <si>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</si>
  <si>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</si>
  <si>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</si>
  <si>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</si>
  <si>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</si>
  <si>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</si>
  <si>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</si>
  <si>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</si>
  <si>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</si>
  <si>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</si>
  <si>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</si>
  <si>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</si>
  <si>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</si>
  <si>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</si>
  <si>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</si>
  <si>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</si>
  <si>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</si>
  <si>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</si>
  <si>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</si>
  <si>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</si>
  <si>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</si>
  <si>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</si>
  <si>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</si>
  <si>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</si>
  <si>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</si>
  <si>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</si>
  <si>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</si>
  <si>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</si>
  <si>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</si>
  <si>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</si>
  <si>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</si>
  <si>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</si>
  <si>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</si>
  <si>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</si>
  <si>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</si>
  <si>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</si>
  <si>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</si>
  <si>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</si>
  <si>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</si>
  <si>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</si>
  <si>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</si>
  <si>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</si>
  <si>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</si>
  <si>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</si>
  <si>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</si>
  <si>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</si>
  <si>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</si>
  <si>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</si>
  <si>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</si>
  <si>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</si>
  <si>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</si>
  <si>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</si>
  <si>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</si>
  <si>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</si>
  <si>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</si>
  <si>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</si>
  <si>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</si>
  <si>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</si>
  <si>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</si>
  <si>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</si>
  <si>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</si>
  <si>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</si>
  <si>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</si>
  <si>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</si>
  <si>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</si>
  <si>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</si>
  <si>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</si>
  <si>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</si>
  <si>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</si>
  <si>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</si>
  <si>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</si>
  <si>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</si>
  <si>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</si>
  <si>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</si>
  <si>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</si>
  <si>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</si>
  <si>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</si>
  <si>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</si>
  <si>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</si>
  <si>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</si>
  <si>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</si>
  <si>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</si>
  <si>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</si>
  <si>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</si>
  <si>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</si>
  <si>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</si>
  <si>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</si>
  <si>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</si>
  <si>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</si>
  <si>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</si>
  <si>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</si>
  <si>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</si>
  <si>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</si>
  <si>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</si>
  <si>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</si>
  <si>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</si>
  <si>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</si>
  <si>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</si>
  <si>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</si>
  <si>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</si>
  <si>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</si>
  <si>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</si>
  <si>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</si>
  <si>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</si>
  <si>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</si>
  <si>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</si>
  <si>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</si>
  <si>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</si>
  <si>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</si>
  <si>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</si>
  <si>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</si>
  <si>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</si>
  <si>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</si>
  <si>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</si>
  <si>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</si>
  <si>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</si>
  <si>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</si>
  <si>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</si>
  <si>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</si>
  <si>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</si>
  <si>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</si>
  <si>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</si>
  <si>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</si>
  <si>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</si>
  <si>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</si>
  <si>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</si>
  <si>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</si>
  <si>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</si>
  <si>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</si>
  <si>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</si>
  <si>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</si>
  <si>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</si>
  <si>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</si>
  <si>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</si>
  <si>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</si>
  <si>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</si>
  <si>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</si>
  <si>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</si>
  <si>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</si>
  <si>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</si>
  <si>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</si>
  <si>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</si>
  <si>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</si>
  <si>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</si>
  <si>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</si>
  <si>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</si>
  <si>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</si>
  <si>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</si>
  <si>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</si>
  <si>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</si>
  <si>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</si>
  <si>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</si>
  <si>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</si>
  <si>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</si>
  <si>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</si>
  <si>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</si>
  <si>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</si>
  <si>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</si>
  <si>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</si>
  <si>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</si>
  <si>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</si>
  <si>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</si>
  <si>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</si>
  <si>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</si>
  <si>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</si>
  <si>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</si>
  <si>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</si>
  <si>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</si>
  <si>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</si>
  <si>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</si>
  <si>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</si>
  <si>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</si>
  <si>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</si>
  <si>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</si>
  <si>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</si>
  <si>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</si>
  <si>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</si>
  <si>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</si>
  <si>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</si>
  <si>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</si>
  <si>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</si>
  <si>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</si>
  <si>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</si>
  <si>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</si>
  <si>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</si>
  <si>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</si>
  <si>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</si>
  <si>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</si>
  <si>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</si>
  <si>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</si>
  <si>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</si>
  <si>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</si>
  <si>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</si>
  <si>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</si>
  <si>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</si>
  <si>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</si>
  <si>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</si>
  <si>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</si>
  <si>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</si>
  <si>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</si>
  <si>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</si>
  <si>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</si>
  <si>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</si>
  <si>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</si>
  <si>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</si>
  <si>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</si>
  <si>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</si>
  <si>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</si>
  <si>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</si>
  <si>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</si>
  <si>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</si>
  <si>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</si>
  <si>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</si>
  <si>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</si>
  <si>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</si>
  <si>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</si>
  <si>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</si>
  <si>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</si>
  <si>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</si>
  <si>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</si>
  <si>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</si>
  <si>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</si>
  <si>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</si>
  <si>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</si>
  <si>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</si>
  <si>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</si>
  <si>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</si>
  <si>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</si>
  <si>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</si>
  <si>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</si>
  <si>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</si>
  <si>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</si>
  <si>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</si>
  <si>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</si>
  <si>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</si>
  <si>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</si>
  <si>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</si>
  <si>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</si>
  <si>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</si>
  <si>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</si>
  <si>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</si>
  <si>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</si>
  <si>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</si>
  <si>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</si>
  <si>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</si>
  <si>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</si>
  <si>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</si>
  <si>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</si>
  <si>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</si>
  <si>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</si>
  <si>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</si>
  <si>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</si>
  <si>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</si>
  <si>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</si>
  <si>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</si>
  <si>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</si>
  <si>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</si>
  <si>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</si>
  <si>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</si>
  <si>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</si>
  <si>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</si>
  <si>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</si>
  <si>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</si>
  <si>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</si>
  <si>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</si>
  <si>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</si>
  <si>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</si>
  <si>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</si>
  <si>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</si>
  <si>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</si>
  <si>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</si>
  <si>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</si>
  <si>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</si>
  <si>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</si>
  <si>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</si>
  <si>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</si>
  <si>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</si>
  <si>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</si>
  <si>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</si>
  <si>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</si>
  <si>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</si>
  <si>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</si>
  <si>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</si>
  <si>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</si>
  <si>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</si>
  <si>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</si>
  <si>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</si>
  <si>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</si>
  <si>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</si>
  <si>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</si>
  <si>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</si>
  <si>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</si>
  <si>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</si>
  <si>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</si>
  <si>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</si>
  <si>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</si>
  <si>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</si>
  <si>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</si>
  <si>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</si>
  <si>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</si>
  <si>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</si>
  <si>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</si>
  <si>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</si>
  <si>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</si>
  <si>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</si>
  <si>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</si>
  <si>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</si>
  <si>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</si>
  <si>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</si>
  <si>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</si>
  <si>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</si>
  <si>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</si>
  <si>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</si>
  <si>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</si>
  <si>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</si>
  <si>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</si>
  <si>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</si>
  <si>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</si>
  <si>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</si>
  <si>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</si>
  <si>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</si>
  <si>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</si>
  <si>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</si>
  <si>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</si>
  <si>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</si>
  <si>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</si>
  <si>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</si>
  <si>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</si>
  <si>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</si>
  <si>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</si>
  <si>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</si>
  <si>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</si>
  <si>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</si>
  <si>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</si>
  <si>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</si>
  <si>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</si>
  <si>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</si>
  <si>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</si>
  <si>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</si>
  <si>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</si>
  <si>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</si>
  <si>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</si>
  <si>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</si>
  <si>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</si>
  <si>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</si>
  <si>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</si>
  <si>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</si>
  <si>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</si>
  <si>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</si>
  <si>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</si>
  <si>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</si>
  <si>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</si>
  <si>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</si>
  <si>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</si>
  <si>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</si>
  <si>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</si>
  <si>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</si>
  <si>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</si>
  <si>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</si>
  <si>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</si>
  <si>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</si>
  <si>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</si>
  <si>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</si>
  <si>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</si>
  <si>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</si>
  <si>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</si>
  <si>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</si>
  <si>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</si>
  <si>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</si>
  <si>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</si>
  <si>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</si>
  <si>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</si>
  <si>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</si>
  <si>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</si>
  <si>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</si>
  <si>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</si>
  <si>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</si>
  <si>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</si>
  <si>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</si>
  <si>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</si>
  <si>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</si>
  <si>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</si>
  <si>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</si>
  <si>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</si>
  <si>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</si>
  <si>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</si>
  <si>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</si>
  <si>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</si>
  <si>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</si>
  <si>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</si>
  <si>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</si>
  <si>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</si>
  <si>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</si>
  <si>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</si>
  <si>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</si>
  <si>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</si>
  <si>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</si>
  <si>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</si>
  <si>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</si>
  <si>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</si>
  <si>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</si>
  <si>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</si>
  <si>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</si>
  <si>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</si>
  <si>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</si>
  <si>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</si>
  <si>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</si>
  <si>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</si>
  <si>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</si>
  <si>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</si>
  <si>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</si>
  <si>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</si>
  <si>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</si>
  <si>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</si>
  <si>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</si>
  <si>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</si>
  <si>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</si>
  <si>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</si>
  <si>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</si>
  <si>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</si>
  <si>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</si>
  <si>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</si>
  <si>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</si>
  <si>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</si>
  <si>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</si>
  <si>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</si>
  <si>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</si>
  <si>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</si>
  <si>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</si>
  <si>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</si>
  <si>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</si>
  <si>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</si>
  <si>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</si>
  <si>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</si>
  <si>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</si>
  <si>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</si>
  <si>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</si>
  <si>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</si>
  <si>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</si>
  <si>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</si>
  <si>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</si>
  <si>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</si>
  <si>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</si>
  <si>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</si>
  <si>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</si>
  <si>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</si>
  <si>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</si>
  <si>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</si>
  <si>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</si>
  <si>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</si>
  <si>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</si>
  <si>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</si>
  <si>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</si>
  <si>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</si>
  <si>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</si>
  <si>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</si>
  <si>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</si>
  <si>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</si>
  <si>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</si>
  <si>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</si>
  <si>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</si>
  <si>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</si>
  <si>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</si>
  <si>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</si>
  <si>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</si>
  <si>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</si>
  <si>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</si>
  <si>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</si>
  <si>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</si>
  <si>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</si>
  <si>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</si>
  <si>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</si>
  <si>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</si>
  <si>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</si>
  <si>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</si>
  <si>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</si>
  <si>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</si>
  <si>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</si>
  <si>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</si>
  <si>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</si>
  <si>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</si>
  <si>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</si>
  <si>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</si>
  <si>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</si>
  <si>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</si>
  <si>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</si>
  <si>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</si>
  <si>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</si>
  <si>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</si>
  <si>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</si>
  <si>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</si>
  <si>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</si>
  <si>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</si>
  <si>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</si>
  <si>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</si>
  <si>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</si>
  <si>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</si>
  <si>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</si>
  <si>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</si>
  <si>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</si>
  <si>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</si>
  <si>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</si>
  <si>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</si>
  <si>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</si>
  <si>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</si>
  <si>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</si>
  <si>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</si>
  <si>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</si>
  <si>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</si>
  <si>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</si>
  <si>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</si>
  <si>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</si>
  <si>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</si>
  <si>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</si>
  <si>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</si>
  <si>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</si>
  <si>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</si>
  <si>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</si>
  <si>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</si>
  <si>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</si>
  <si>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</si>
  <si>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</si>
  <si>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</si>
  <si>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</si>
  <si>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</si>
  <si>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</si>
  <si>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</si>
  <si>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</si>
  <si>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</si>
  <si>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</si>
  <si>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</si>
  <si>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</si>
  <si>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</si>
  <si>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</si>
  <si>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</si>
  <si>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</si>
  <si>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</si>
  <si>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</si>
  <si>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</si>
  <si>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</si>
  <si>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</si>
  <si>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</si>
  <si>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</si>
  <si>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</si>
  <si>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</si>
  <si>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</si>
  <si>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</si>
  <si>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</si>
  <si>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</si>
  <si>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</si>
  <si>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</si>
  <si>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</si>
  <si>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</si>
  <si>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</si>
  <si>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</si>
  <si>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</si>
  <si>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</si>
  <si>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</si>
  <si>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</si>
  <si>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</si>
  <si>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</si>
  <si>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</si>
  <si>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</si>
  <si>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</si>
  <si>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</si>
  <si>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</si>
  <si>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</si>
  <si>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</si>
  <si>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</si>
  <si>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</si>
  <si>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</si>
  <si>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</si>
  <si>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</si>
  <si>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</si>
  <si>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</si>
  <si>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</si>
  <si>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</si>
  <si>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</si>
  <si>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</si>
  <si>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</si>
  <si>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</si>
  <si>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</si>
  <si>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</si>
  <si>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</si>
  <si>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</si>
  <si>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</si>
  <si>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</si>
  <si>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</si>
  <si>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</si>
  <si>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</si>
  <si>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</si>
  <si>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</si>
  <si>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</si>
  <si>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</si>
  <si>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</si>
  <si>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</si>
  <si>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</si>
  <si>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</si>
  <si>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</si>
  <si>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</si>
  <si>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</si>
  <si>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</si>
  <si>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</si>
  <si>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</si>
  <si>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</si>
  <si>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</si>
  <si>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</si>
  <si>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</si>
  <si>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</si>
  <si>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</si>
  <si>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</si>
  <si>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</si>
  <si>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</si>
  <si>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</si>
  <si>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</si>
  <si>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</si>
  <si>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</si>
  <si>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</si>
  <si>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</si>
  <si>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</si>
  <si>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</si>
  <si>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</si>
  <si>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</si>
  <si>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</si>
  <si>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</si>
  <si>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</si>
  <si>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</si>
  <si>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</si>
  <si>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</si>
  <si>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</si>
  <si>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</si>
  <si>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</si>
  <si>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</si>
  <si>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</si>
  <si>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</si>
  <si>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</si>
  <si>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</si>
  <si>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</si>
  <si>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</si>
  <si>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</si>
  <si>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</si>
  <si>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</si>
  <si>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</si>
  <si>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</si>
  <si>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</si>
  <si>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</si>
  <si>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</si>
  <si>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</si>
  <si>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</si>
  <si>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</si>
  <si>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</si>
  <si>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</si>
  <si>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</si>
  <si>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</si>
  <si>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</si>
  <si>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</si>
  <si>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</si>
  <si>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</si>
  <si>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</si>
  <si>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</si>
  <si>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</si>
  <si>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</si>
  <si>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</si>
  <si>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</si>
  <si>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</si>
  <si>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</si>
  <si>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</si>
  <si>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</si>
  <si>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</si>
  <si>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</si>
  <si>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</si>
  <si>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</si>
  <si>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</si>
  <si>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</si>
  <si>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</si>
  <si>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</si>
  <si>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</si>
  <si>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</si>
  <si>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</si>
  <si>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</si>
  <si>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</si>
  <si>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</si>
  <si>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</si>
  <si>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</si>
  <si>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</si>
  <si>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</si>
  <si>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</si>
  <si>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</si>
  <si>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</si>
  <si>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</si>
  <si>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</si>
  <si>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</si>
  <si>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</si>
  <si>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</si>
  <si>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</si>
  <si>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</si>
  <si>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</si>
  <si>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</si>
  <si>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</si>
  <si>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</si>
  <si>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</si>
  <si>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</si>
  <si>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</si>
  <si>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</si>
  <si>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</si>
  <si>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</si>
  <si>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</si>
  <si>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</si>
  <si>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</si>
  <si>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</si>
  <si>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</si>
  <si>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</si>
  <si>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</si>
  <si>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</si>
  <si>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</si>
  <si>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</si>
  <si>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</si>
  <si>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</si>
  <si>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</si>
  <si>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</si>
  <si>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</si>
  <si>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</si>
  <si>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</si>
  <si>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</si>
  <si>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</si>
  <si>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</si>
  <si>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</si>
  <si>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</si>
  <si>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</si>
  <si>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</si>
  <si>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</si>
  <si>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</si>
  <si>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</si>
  <si>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</si>
  <si>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</si>
  <si>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</si>
  <si>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</si>
  <si>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</si>
  <si>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</si>
  <si>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</si>
  <si>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</si>
  <si>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</si>
  <si>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</si>
  <si>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</si>
  <si>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</si>
  <si>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</si>
  <si>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</si>
  <si>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</si>
  <si>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</si>
  <si>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</si>
  <si>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</si>
  <si>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</si>
  <si>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</si>
  <si>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</si>
  <si>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</si>
  <si>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</si>
  <si>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</si>
  <si>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</si>
  <si>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</si>
  <si>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</si>
  <si>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</si>
  <si>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</si>
  <si>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</si>
  <si>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</si>
  <si>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</si>
  <si>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</si>
  <si>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</si>
  <si>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</si>
  <si>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</si>
  <si>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</si>
  <si>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</si>
  <si>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</si>
  <si>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</si>
  <si>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</si>
  <si>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</si>
  <si>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</si>
  <si>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</si>
  <si>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</si>
  <si>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</si>
  <si>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</si>
  <si>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</si>
  <si>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</si>
  <si>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</si>
  <si>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</si>
  <si>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</si>
  <si>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</si>
  <si>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</si>
  <si>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</si>
  <si>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</si>
  <si>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</si>
  <si>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</si>
  <si>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</si>
  <si>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</si>
  <si>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</si>
  <si>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</si>
  <si>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</si>
  <si>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</si>
  <si>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</si>
  <si>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</si>
  <si>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</si>
  <si>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</si>
  <si>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</si>
  <si>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</si>
  <si>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</si>
  <si>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</si>
  <si>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</si>
  <si>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</si>
  <si>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</si>
  <si>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</si>
  <si>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</si>
  <si>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</si>
  <si>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</si>
  <si>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</si>
  <si>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</si>
  <si>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</si>
  <si>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</si>
  <si>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</si>
  <si>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</si>
  <si>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</si>
  <si>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</si>
  <si>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</si>
  <si>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</si>
  <si>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</si>
  <si>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</si>
  <si>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</si>
  <si>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</si>
  <si>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</si>
  <si>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</si>
  <si>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</si>
  <si>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</si>
  <si>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</si>
  <si>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</si>
  <si>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</si>
  <si>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</si>
  <si>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</si>
  <si>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</si>
  <si>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</si>
  <si>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</si>
  <si>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</si>
  <si>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</si>
  <si>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</si>
  <si>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</si>
  <si>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</si>
  <si>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</si>
  <si>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</si>
  <si>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</si>
  <si>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</si>
  <si>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</si>
  <si>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</si>
  <si>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</si>
  <si>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</si>
  <si>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</si>
  <si>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</si>
  <si>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</si>
  <si>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</si>
  <si>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</si>
  <si>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</si>
  <si>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</si>
  <si>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</si>
  <si>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</si>
  <si>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</si>
  <si>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</si>
  <si>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</si>
  <si>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</si>
  <si>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</si>
  <si>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</si>
  <si>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</si>
  <si>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</si>
  <si>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</si>
  <si>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</si>
  <si>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</si>
  <si>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</si>
  <si>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</si>
  <si>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</si>
  <si>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</si>
  <si>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</si>
  <si>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</si>
  <si>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</si>
  <si>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</si>
  <si>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</si>
  <si>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</si>
  <si>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</si>
  <si>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</si>
  <si>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</si>
  <si>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</si>
  <si>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</si>
  <si>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</si>
  <si>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</si>
  <si>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</si>
  <si>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</si>
  <si>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</si>
  <si>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</si>
  <si>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</si>
  <si>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</si>
  <si>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</si>
  <si>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</si>
  <si>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</si>
  <si>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</si>
  <si>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</si>
  <si>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</si>
  <si>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</si>
  <si>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</si>
  <si>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</si>
  <si>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</si>
  <si>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</si>
  <si>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</si>
  <si>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</si>
  <si>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</si>
  <si>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</si>
  <si>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</si>
  <si>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</si>
  <si>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</si>
  <si>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</si>
  <si>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</si>
  <si>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</si>
  <si>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</si>
  <si>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</si>
  <si>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</si>
  <si>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</si>
  <si>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</si>
  <si>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</si>
  <si>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</si>
  <si>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</si>
  <si>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</si>
  <si>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</si>
  <si>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</si>
  <si>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</si>
  <si>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</si>
  <si>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</si>
  <si>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</si>
  <si>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</si>
  <si>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</si>
  <si>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</si>
  <si>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</si>
  <si>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</si>
  <si>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</si>
  <si>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</si>
  <si>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</si>
  <si>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</si>
  <si>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</si>
  <si>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</si>
  <si>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</si>
  <si>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</si>
  <si>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</si>
  <si>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</si>
  <si>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</si>
  <si>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</si>
  <si>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</si>
  <si>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</si>
  <si>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</si>
  <si>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</si>
  <si>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</si>
  <si>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</si>
  <si>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</si>
  <si>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</si>
  <si>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</si>
  <si>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</si>
  <si>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</si>
  <si>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</si>
  <si>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</si>
  <si>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</si>
  <si>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</si>
  <si>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</si>
  <si>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</si>
  <si>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</si>
  <si>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</si>
  <si>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</si>
  <si>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</si>
  <si>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</si>
  <si>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</si>
  <si>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</si>
  <si>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</si>
  <si>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</si>
  <si>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</si>
  <si>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</si>
  <si>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</si>
  <si>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</si>
  <si>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</si>
  <si>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</si>
  <si>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</si>
  <si>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</si>
  <si>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</si>
  <si>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</si>
  <si>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</si>
  <si>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</si>
  <si>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</si>
  <si>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</si>
  <si>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</si>
  <si>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</si>
  <si>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</si>
  <si>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</si>
  <si>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</si>
  <si>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</si>
  <si>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</si>
  <si>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</si>
  <si>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</si>
  <si>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</si>
  <si>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</si>
  <si>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</si>
  <si>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</si>
  <si>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</si>
  <si>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</si>
  <si>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</si>
  <si>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</si>
  <si>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</si>
  <si>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</si>
  <si>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</si>
  <si>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</si>
  <si>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</si>
  <si>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</si>
  <si>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</si>
  <si>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</si>
  <si>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</si>
  <si>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</si>
  <si>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</si>
  <si>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</si>
  <si>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</si>
  <si>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</si>
  <si>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</si>
  <si>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</si>
  <si>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</si>
  <si>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</si>
  <si>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</si>
  <si>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</si>
  <si>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</si>
  <si>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</si>
  <si>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</si>
  <si>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</si>
  <si>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</si>
  <si>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</si>
  <si>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</si>
  <si>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</si>
  <si>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</si>
  <si>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</si>
  <si>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</si>
  <si>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</si>
  <si>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</si>
  <si>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</si>
  <si>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</si>
  <si>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</si>
  <si>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</si>
  <si>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</si>
  <si>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</si>
  <si>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</si>
  <si>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</si>
  <si>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</si>
  <si>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</si>
  <si>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</si>
  <si>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</si>
  <si>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</si>
  <si>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</si>
  <si>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</si>
  <si>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</si>
  <si>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</si>
  <si>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</si>
  <si>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</si>
  <si>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</si>
  <si>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</si>
  <si>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</si>
  <si>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</si>
  <si>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</si>
  <si>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</si>
  <si>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</si>
  <si>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</si>
  <si>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</si>
  <si>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</si>
  <si>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</si>
  <si>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</si>
  <si>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</si>
  <si>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</si>
  <si>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</si>
  <si>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</si>
  <si>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</si>
  <si>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</si>
  <si>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</si>
  <si>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</si>
  <si>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</si>
  <si>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</si>
  <si>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</si>
  <si>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</si>
  <si>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</si>
  <si>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</si>
  <si>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</si>
  <si>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</si>
  <si>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</si>
  <si>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</si>
  <si>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</si>
  <si>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</si>
  <si>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</si>
  <si>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</si>
  <si>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</si>
  <si>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</si>
  <si>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</si>
  <si>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</si>
  <si>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</si>
  <si>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</si>
  <si>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</si>
  <si>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</si>
  <si>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</si>
  <si>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</si>
  <si>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</si>
  <si>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</si>
  <si>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</si>
  <si>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</si>
  <si>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</si>
  <si>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</si>
  <si>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</si>
  <si>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</si>
  <si>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</si>
  <si>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</si>
  <si>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</si>
  <si>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</si>
  <si>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</si>
  <si>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</si>
  <si>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</si>
  <si>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</si>
  <si>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</si>
  <si>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</si>
  <si>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</si>
  <si>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</si>
  <si>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</si>
  <si>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</si>
  <si>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</si>
  <si>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</si>
  <si>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</si>
  <si>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</si>
  <si>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</si>
  <si>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</si>
  <si>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</si>
  <si>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</si>
  <si>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</si>
  <si>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</si>
  <si>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</si>
  <si>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</si>
  <si>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</si>
  <si>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</si>
  <si>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</si>
  <si>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</si>
  <si>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</si>
  <si>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</si>
  <si>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</si>
  <si>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</si>
  <si>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</si>
  <si>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</si>
  <si>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</si>
  <si>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</si>
  <si>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</si>
  <si>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</si>
  <si>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</si>
  <si>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</si>
  <si>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</si>
  <si>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</si>
  <si>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</si>
  <si>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</si>
  <si>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</si>
  <si>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</si>
  <si>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</si>
  <si>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</si>
  <si>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</si>
  <si>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</si>
  <si>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</si>
  <si>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</si>
  <si>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</si>
  <si>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</si>
  <si>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</si>
  <si>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</si>
  <si>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</si>
  <si>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</si>
  <si>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</si>
  <si>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</si>
  <si>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</si>
  <si>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</si>
  <si>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</si>
  <si>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</si>
  <si>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</si>
  <si>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</si>
  <si>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</si>
  <si>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</si>
  <si>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</si>
  <si>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</si>
  <si>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</si>
  <si>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</si>
  <si>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</si>
  <si>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</si>
  <si>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</si>
  <si>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</si>
  <si>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</si>
  <si>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</si>
  <si>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</si>
  <si>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</si>
  <si>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</si>
  <si>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</si>
  <si>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</si>
  <si>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</si>
  <si>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</si>
  <si>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</si>
  <si>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</si>
  <si>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</si>
  <si>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</si>
  <si>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</si>
  <si>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</si>
  <si>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</si>
  <si>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</si>
  <si>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</si>
  <si>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</si>
  <si>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</si>
  <si>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</si>
  <si>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</si>
  <si>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</si>
  <si>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</si>
  <si>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</si>
  <si>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</si>
  <si>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</si>
  <si>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</si>
  <si>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</si>
  <si>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</si>
  <si>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</si>
  <si>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</si>
  <si>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</si>
  <si>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</si>
  <si>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</si>
  <si>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</si>
  <si>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</si>
  <si>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</si>
  <si>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</si>
  <si>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</si>
  <si>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</si>
  <si>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</si>
  <si>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</si>
  <si>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</si>
  <si>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</si>
  <si>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</si>
  <si>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</si>
  <si>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</si>
  <si>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</si>
  <si>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</si>
  <si>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</si>
  <si>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</si>
  <si>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</si>
  <si>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</si>
  <si>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</si>
  <si>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</si>
  <si>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</si>
  <si>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</si>
  <si>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</si>
  <si>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</si>
  <si>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</si>
  <si>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</si>
  <si>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</si>
  <si>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</si>
  <si>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</si>
  <si>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</si>
  <si>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</si>
  <si>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</si>
  <si>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</si>
  <si>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</si>
  <si>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</si>
  <si>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</si>
  <si>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</si>
  <si>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</si>
  <si>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</si>
  <si>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</si>
  <si>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</si>
  <si>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</si>
  <si>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</si>
  <si>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</si>
  <si>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</si>
  <si>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</si>
  <si>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</si>
  <si>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</si>
  <si>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</si>
  <si>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</si>
  <si>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</si>
  <si>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</si>
  <si>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</si>
  <si>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</si>
  <si>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</si>
  <si>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</si>
  <si>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</si>
  <si>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</si>
  <si>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</si>
  <si>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</si>
  <si>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</si>
  <si>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</si>
  <si>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</si>
  <si>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</si>
  <si>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</si>
  <si>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</si>
  <si>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</si>
  <si>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</si>
  <si>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</si>
  <si>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</si>
  <si>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</si>
  <si>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</si>
  <si>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</si>
  <si>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</si>
  <si>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</si>
  <si>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</si>
  <si>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</si>
  <si>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</si>
  <si>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</si>
  <si>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</si>
  <si>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</si>
  <si>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</si>
  <si>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</si>
  <si>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</si>
  <si>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</si>
  <si>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</si>
  <si>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</si>
  <si>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</si>
  <si>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</si>
  <si>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</si>
  <si>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</si>
  <si>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</si>
  <si>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</si>
  <si>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</si>
  <si>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</si>
  <si>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</si>
  <si>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</si>
  <si>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</si>
  <si>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</si>
  <si>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</si>
  <si>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</si>
  <si>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</si>
  <si>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</si>
  <si>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</si>
  <si>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</si>
  <si>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</si>
  <si>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</si>
  <si>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</si>
  <si>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</si>
  <si>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</si>
  <si>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</si>
  <si>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</si>
  <si>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</si>
  <si>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</si>
  <si>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</si>
  <si>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</si>
  <si>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</si>
  <si>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</si>
  <si>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</si>
  <si>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</si>
  <si>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</si>
  <si>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</si>
  <si>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</si>
  <si>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</si>
  <si>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</si>
  <si>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</si>
  <si>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</si>
  <si>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</si>
  <si>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</si>
  <si>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</si>
  <si>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</si>
  <si>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</si>
  <si>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</si>
  <si>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</si>
  <si>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</si>
  <si>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</si>
  <si>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</si>
  <si>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</si>
  <si>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</si>
  <si>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</si>
  <si>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</si>
  <si>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</si>
  <si>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</si>
  <si>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</si>
  <si>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</si>
  <si>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</si>
  <si>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</si>
  <si>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</si>
  <si>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</si>
  <si>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</si>
  <si>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</si>
  <si>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</si>
  <si>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</si>
  <si>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</si>
  <si>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</si>
  <si>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</si>
  <si>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</si>
  <si>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</si>
  <si>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</si>
  <si>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</si>
  <si>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</si>
  <si>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</si>
  <si>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</si>
  <si>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</si>
  <si>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</si>
  <si>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</si>
  <si>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</si>
  <si>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</si>
  <si>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</si>
  <si>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</si>
  <si>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</si>
  <si>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</si>
  <si>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</si>
  <si>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</si>
  <si>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</si>
  <si>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</si>
  <si>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</si>
  <si>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</si>
  <si>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</si>
  <si>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</si>
  <si>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</si>
  <si>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</si>
  <si>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</si>
  <si>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</si>
  <si>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</si>
  <si>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</si>
  <si>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</si>
  <si>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</si>
  <si>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</si>
  <si>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</si>
  <si>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</si>
  <si>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</si>
  <si>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</si>
  <si>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</si>
  <si>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</si>
  <si>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</si>
  <si>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</si>
  <si>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</si>
  <si>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</si>
  <si>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</si>
  <si>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</si>
  <si>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</si>
  <si>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</si>
  <si>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</si>
  <si>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</si>
  <si>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</si>
  <si>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</si>
  <si>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</si>
  <si>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</si>
  <si>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</si>
  <si>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</si>
  <si>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</si>
  <si>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</si>
  <si>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</si>
  <si>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</si>
  <si>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</si>
  <si>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</si>
  <si>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</si>
  <si>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</si>
  <si>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</si>
  <si>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</si>
  <si>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</si>
  <si>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</si>
  <si>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</si>
  <si>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</si>
  <si>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</si>
  <si>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</si>
  <si>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</si>
  <si>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</si>
  <si>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</si>
  <si>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</si>
  <si>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</si>
  <si>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</si>
  <si>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</si>
  <si>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</si>
  <si>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</si>
  <si>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</si>
  <si>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</si>
  <si>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</si>
  <si>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</si>
  <si>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</si>
  <si>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</si>
  <si>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</si>
  <si>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</si>
  <si>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</si>
  <si>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</si>
  <si>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</si>
  <si>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</si>
  <si>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</si>
  <si>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</si>
  <si>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</si>
  <si>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</si>
  <si>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</si>
  <si>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</si>
  <si>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</si>
  <si>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</si>
  <si>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</si>
  <si>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</si>
  <si>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</si>
  <si>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</si>
  <si>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</si>
  <si>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</si>
  <si>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</si>
  <si>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</si>
  <si>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</si>
  <si>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</si>
  <si>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</si>
  <si>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</si>
  <si>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</si>
  <si>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</si>
  <si>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</si>
  <si>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</si>
  <si>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</si>
  <si>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</si>
  <si>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</si>
  <si>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</si>
  <si>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</si>
  <si>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</si>
  <si>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</si>
  <si>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</si>
  <si>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</si>
  <si>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</si>
  <si>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</si>
  <si>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</si>
  <si>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</si>
  <si>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</si>
  <si>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</si>
  <si>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</si>
  <si>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</si>
  <si>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</si>
  <si>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</si>
  <si>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</si>
  <si>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</si>
  <si>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</si>
  <si>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</si>
  <si>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</si>
  <si>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</si>
  <si>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</si>
  <si>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</si>
  <si>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</si>
  <si>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</si>
  <si>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</si>
  <si>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</si>
  <si>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</si>
  <si>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</si>
  <si>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</si>
  <si>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</si>
  <si>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</si>
  <si>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</si>
  <si>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</si>
  <si>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</si>
  <si>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</si>
  <si>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</si>
  <si>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</si>
  <si>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</si>
  <si>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</si>
  <si>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</si>
  <si>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</si>
  <si>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</si>
  <si>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</si>
  <si>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</si>
  <si>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</si>
  <si>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</si>
  <si>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</si>
  <si>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</si>
  <si>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</si>
  <si>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</si>
  <si>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</si>
  <si>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</si>
  <si>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</si>
  <si>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</si>
  <si>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</si>
  <si>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</si>
  <si>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</si>
  <si>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</si>
  <si>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</si>
  <si>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</si>
  <si>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</si>
  <si>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</si>
  <si>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</si>
  <si>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</si>
  <si>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</si>
  <si>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</si>
  <si>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</si>
  <si>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</si>
  <si>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</si>
  <si>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</si>
  <si>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</si>
  <si>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</si>
  <si>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</si>
  <si>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</si>
  <si>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</si>
  <si>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</si>
  <si>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</si>
  <si>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</si>
  <si>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</si>
  <si>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</si>
  <si>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</si>
  <si>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</si>
  <si>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</si>
  <si>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</si>
  <si>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</si>
  <si>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</si>
  <si>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</si>
  <si>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</si>
  <si>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</si>
  <si>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</si>
  <si>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</si>
  <si>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</si>
  <si>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</si>
  <si>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</si>
  <si>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</si>
  <si>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</si>
  <si>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</si>
  <si>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</si>
  <si>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</si>
  <si>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</si>
  <si>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</si>
  <si>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</si>
  <si>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</si>
  <si>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</si>
  <si>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</si>
  <si>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</si>
  <si>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</si>
  <si>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</si>
  <si>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</si>
  <si>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</si>
  <si>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</si>
  <si>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</si>
  <si>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</si>
  <si>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</si>
  <si>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</si>
  <si>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</si>
  <si>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</si>
  <si>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</si>
  <si>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</si>
  <si>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</si>
  <si>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</si>
  <si>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</si>
  <si>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</si>
  <si>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</si>
  <si>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</si>
  <si>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</si>
  <si>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</si>
  <si>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</si>
  <si>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</si>
  <si>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</si>
  <si>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</si>
  <si>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</si>
  <si>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</si>
  <si>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</si>
  <si>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</si>
  <si>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</si>
  <si>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</si>
  <si>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</si>
  <si>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</si>
  <si>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</si>
  <si>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</si>
  <si>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</si>
  <si>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</si>
  <si>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</si>
  <si>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</si>
  <si>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</si>
  <si>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</si>
  <si>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</si>
  <si>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</si>
  <si>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</si>
  <si>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</si>
  <si>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</si>
  <si>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</si>
  <si>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</si>
  <si>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</si>
  <si>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</si>
  <si>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</si>
  <si>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</si>
  <si>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</si>
  <si>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</si>
  <si>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</si>
  <si>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</si>
  <si>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</si>
  <si>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</si>
  <si>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</si>
  <si>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</si>
  <si>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</si>
  <si>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</si>
  <si>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</si>
  <si>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</si>
  <si>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</si>
  <si>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</si>
  <si>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</si>
  <si>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</si>
  <si>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</si>
  <si>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</si>
  <si>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</si>
  <si>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</si>
  <si>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</si>
  <si>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</si>
  <si>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</si>
  <si>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</si>
  <si>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</si>
  <si>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</si>
  <si>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</si>
  <si>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</si>
  <si>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</si>
  <si>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</si>
  <si>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</si>
  <si>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</si>
  <si>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</si>
  <si>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</si>
  <si>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</si>
  <si>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</si>
  <si>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</si>
  <si>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</si>
  <si>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</si>
  <si>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</si>
  <si>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</si>
  <si>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</si>
  <si>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</si>
  <si>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</si>
  <si>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</si>
  <si>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</si>
  <si>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</si>
  <si>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</si>
  <si>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</si>
  <si>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</si>
  <si>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</si>
  <si>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</si>
  <si>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</si>
  <si>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</si>
  <si>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</si>
  <si>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</si>
  <si>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</si>
  <si>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</si>
  <si>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</si>
  <si>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</si>
  <si>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</si>
  <si>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</si>
  <si>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</si>
  <si>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</si>
  <si>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</si>
  <si>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</si>
  <si>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</si>
  <si>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</si>
  <si>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</si>
  <si>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</si>
  <si>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</si>
  <si>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</si>
  <si>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</si>
  <si>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</si>
  <si>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</si>
  <si>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</si>
  <si>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</si>
  <si>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</si>
  <si>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</si>
  <si>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</si>
  <si>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</si>
  <si>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</si>
  <si>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</si>
  <si>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</si>
  <si>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</si>
  <si>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</si>
  <si>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</si>
  <si>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</si>
  <si>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</si>
  <si>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</si>
  <si>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</si>
  <si>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</si>
  <si>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</si>
  <si>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</si>
  <si>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</si>
  <si>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</si>
  <si>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</si>
  <si>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</si>
  <si>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</si>
  <si>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</si>
  <si>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</si>
  <si>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</si>
  <si>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</si>
  <si>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</si>
  <si>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</si>
  <si>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</si>
  <si>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</si>
  <si>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</si>
  <si>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</si>
  <si>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</si>
  <si>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</si>
  <si>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</si>
  <si>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</si>
  <si>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</si>
  <si>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</si>
  <si>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</si>
  <si>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</si>
  <si>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</si>
  <si>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</si>
  <si>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</si>
  <si>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</si>
  <si>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</si>
  <si>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</si>
  <si>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</si>
  <si>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</si>
  <si>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</si>
  <si>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</si>
  <si>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</si>
  <si>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</si>
  <si>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</si>
  <si>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</si>
  <si>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</si>
  <si>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</si>
  <si>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</si>
  <si>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</si>
  <si>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</si>
  <si>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</si>
  <si>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</si>
  <si>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</si>
  <si>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</si>
  <si>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</si>
  <si>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</si>
  <si>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</si>
  <si>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</si>
  <si>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</si>
  <si>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</si>
  <si>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</si>
  <si>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</si>
  <si>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</si>
  <si>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</si>
  <si>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</si>
  <si>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</si>
  <si>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</si>
  <si>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</si>
  <si>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</si>
  <si>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</si>
  <si>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</si>
  <si>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</si>
  <si>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</si>
  <si>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</si>
  <si>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</si>
  <si>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</si>
  <si>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</si>
  <si>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</si>
  <si>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</si>
  <si>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</si>
  <si>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</si>
  <si>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</si>
  <si>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</si>
  <si>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</si>
  <si>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</si>
  <si>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</si>
  <si>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</si>
  <si>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</si>
  <si>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</si>
  <si>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</si>
  <si>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</si>
  <si>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</si>
  <si>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</si>
  <si>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</si>
  <si>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</si>
  <si>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</si>
  <si>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</si>
  <si>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</si>
  <si>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</si>
  <si>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</si>
  <si>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</si>
  <si>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</si>
  <si>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</si>
  <si>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</si>
  <si>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</si>
  <si>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</si>
  <si>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</si>
  <si>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</si>
  <si>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</si>
  <si>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</si>
  <si>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</si>
  <si>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</si>
  <si>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</si>
  <si>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</si>
  <si>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</si>
  <si>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</si>
  <si>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</si>
  <si>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</si>
  <si>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</si>
  <si>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</si>
  <si>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</si>
  <si>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</si>
  <si>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</si>
  <si>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</si>
  <si>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</si>
  <si>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</si>
  <si>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</si>
  <si>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</si>
  <si>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</si>
  <si>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</si>
  <si>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</si>
  <si>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</si>
  <si>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</si>
  <si>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</si>
  <si>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</si>
  <si>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</si>
  <si>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</si>
  <si>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</si>
  <si>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</si>
  <si>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</si>
  <si>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</si>
  <si>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</si>
  <si>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</si>
  <si>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</si>
  <si>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</si>
  <si>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</si>
  <si>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</si>
  <si>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</si>
  <si>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</si>
  <si>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</si>
  <si>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</si>
  <si>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</si>
  <si>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</si>
  <si>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</si>
  <si>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</si>
  <si>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</si>
  <si>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</si>
  <si>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</si>
  <si>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</si>
  <si>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</si>
  <si>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</si>
  <si>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</si>
  <si>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</si>
  <si>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</si>
  <si>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</si>
  <si>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</si>
  <si>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</si>
  <si>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</si>
  <si>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</si>
  <si>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</si>
  <si>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</si>
  <si>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</si>
  <si>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</si>
  <si>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</si>
  <si>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</si>
  <si>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</si>
  <si>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</si>
  <si>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</si>
  <si>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</si>
  <si>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</si>
  <si>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</si>
  <si>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</si>
  <si>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</si>
  <si>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</si>
  <si>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</si>
  <si>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</si>
  <si>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</si>
  <si>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</si>
  <si>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</si>
  <si>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</si>
  <si>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</si>
  <si>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</si>
  <si>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</si>
  <si>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</si>
  <si>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</si>
  <si>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</si>
  <si>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</si>
  <si>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</si>
  <si>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</si>
  <si>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</si>
  <si>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</si>
  <si>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</si>
  <si>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</si>
  <si>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</si>
  <si>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</si>
  <si>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</si>
  <si>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</si>
  <si>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</si>
  <si>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</si>
  <si>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</si>
  <si>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</si>
  <si>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</si>
  <si>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</si>
  <si>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</si>
  <si>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</si>
  <si>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</si>
  <si>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</si>
  <si>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</si>
  <si>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</si>
  <si>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</si>
  <si>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</si>
  <si>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</si>
  <si>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</si>
  <si>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</si>
  <si>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</si>
  <si>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</si>
  <si>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</si>
  <si>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</si>
  <si>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</si>
  <si>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</si>
  <si>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</si>
  <si>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</si>
  <si>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</si>
  <si>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</si>
  <si>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</si>
  <si>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</si>
  <si>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</si>
  <si>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</si>
  <si>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</si>
  <si>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</si>
  <si>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</si>
  <si>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</si>
  <si>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</si>
  <si>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</si>
  <si>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</si>
  <si>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</si>
  <si>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</si>
  <si>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</si>
  <si>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</si>
  <si>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</si>
  <si>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</si>
  <si>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</si>
  <si>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</si>
  <si>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</si>
  <si>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</si>
  <si>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</si>
  <si>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</si>
  <si>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</si>
  <si>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</si>
  <si>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</si>
  <si>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</si>
  <si>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</si>
  <si>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</si>
  <si>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</si>
  <si>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</si>
  <si>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</si>
  <si>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</si>
  <si>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</si>
  <si>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</si>
  <si>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</si>
  <si>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</si>
  <si>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</si>
  <si>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</si>
  <si>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</si>
  <si>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</si>
  <si>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</si>
  <si>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</si>
  <si>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</si>
  <si>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</si>
  <si>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</si>
  <si>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</si>
  <si>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</si>
  <si>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</si>
  <si>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</si>
  <si>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</si>
  <si>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</si>
  <si>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</si>
  <si>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</si>
  <si>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</si>
  <si>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</si>
  <si>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</si>
  <si>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</si>
  <si>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</si>
  <si>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</si>
  <si>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</si>
  <si>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</si>
  <si>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</si>
  <si>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</si>
  <si>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</si>
  <si>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</si>
  <si>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</si>
  <si>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</si>
  <si>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</si>
  <si>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</si>
  <si>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</si>
  <si>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</si>
  <si>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</si>
  <si>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</si>
  <si>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</si>
  <si>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</si>
  <si>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</si>
  <si>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</si>
  <si>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</si>
  <si>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</si>
  <si>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</si>
  <si>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</si>
  <si>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</si>
  <si>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</si>
  <si>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</si>
  <si>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</si>
  <si>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</si>
  <si>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</si>
  <si>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</si>
  <si>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</si>
  <si>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</si>
  <si>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</si>
  <si>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</si>
  <si>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</si>
  <si>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</si>
  <si>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</si>
  <si>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</si>
  <si>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</si>
  <si>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</si>
  <si>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</si>
  <si>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</si>
  <si>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</si>
  <si>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</si>
  <si>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</si>
  <si>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</si>
  <si>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</si>
  <si>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</si>
  <si>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</si>
  <si>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</si>
  <si>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</si>
  <si>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</si>
  <si>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</si>
  <si>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</si>
  <si>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</si>
  <si>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</si>
  <si>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</si>
  <si>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</si>
  <si>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</si>
  <si>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</si>
  <si>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</si>
  <si>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</si>
  <si>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</si>
  <si>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</si>
  <si>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</si>
  <si>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</si>
  <si>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</si>
  <si>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</si>
  <si>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</si>
  <si>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</si>
  <si>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</si>
  <si>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</si>
  <si>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</si>
  <si>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</si>
  <si>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</si>
  <si>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</si>
  <si>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</si>
  <si>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</si>
  <si>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</si>
  <si>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</si>
  <si>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</si>
  <si>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</si>
  <si>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</si>
  <si>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</si>
  <si>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</si>
  <si>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</si>
  <si>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</si>
  <si>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</si>
  <si>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</si>
  <si>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</si>
  <si>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</si>
  <si>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</si>
  <si>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</si>
  <si>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</si>
  <si>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</si>
  <si>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</si>
  <si>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</si>
  <si>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</si>
  <si>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</si>
  <si>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</si>
  <si>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</si>
  <si>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</si>
  <si>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</si>
  <si>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</si>
  <si>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</si>
  <si>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</si>
  <si>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</si>
  <si>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</si>
  <si>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</si>
  <si>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</si>
  <si>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</si>
  <si>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</si>
  <si>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</si>
  <si>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</si>
  <si>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</si>
  <si>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</si>
  <si>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</si>
  <si>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</si>
  <si>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</si>
  <si>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</si>
  <si>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</si>
  <si>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</si>
  <si>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</si>
  <si>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</si>
  <si>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</si>
  <si>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</si>
  <si>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</si>
  <si>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</si>
  <si>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</si>
  <si>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</si>
  <si>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</si>
  <si>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</si>
  <si>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</si>
  <si>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</si>
  <si>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</si>
  <si>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</si>
  <si>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</si>
  <si>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</si>
  <si>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</si>
  <si>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</si>
  <si>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</si>
  <si>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</si>
  <si>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</si>
  <si>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</si>
  <si>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</si>
  <si>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</si>
  <si>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</si>
  <si>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</si>
  <si>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</si>
  <si>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</si>
  <si>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</si>
  <si>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</si>
  <si>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</si>
  <si>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</si>
  <si>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</si>
  <si>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</si>
  <si>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</si>
  <si>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</si>
  <si>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</si>
  <si>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</si>
  <si>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</si>
  <si>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</si>
  <si>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</si>
  <si>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</si>
  <si>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</si>
  <si>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</si>
  <si>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</si>
  <si>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</si>
  <si>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</si>
  <si>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</si>
  <si>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</si>
  <si>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</si>
  <si>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</si>
  <si>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</si>
  <si>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</si>
  <si>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</si>
  <si>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</si>
  <si>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</si>
  <si>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</si>
  <si>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</si>
  <si>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</si>
  <si>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</si>
  <si>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</si>
  <si>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</si>
  <si>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</si>
  <si>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</si>
  <si>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</si>
  <si>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</si>
  <si>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</si>
  <si>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</si>
  <si>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</si>
  <si>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</si>
  <si>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</si>
  <si>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</si>
  <si>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</si>
  <si>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</si>
  <si>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</si>
  <si>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</si>
  <si>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</si>
  <si>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</si>
  <si>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</si>
  <si>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</si>
  <si>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</si>
  <si>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</si>
  <si>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</si>
  <si>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</si>
  <si>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</si>
  <si>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</si>
  <si>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</si>
  <si>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</si>
  <si>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</si>
  <si>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</si>
  <si>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</si>
  <si>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</si>
  <si>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</si>
  <si>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</si>
  <si>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</si>
  <si>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</si>
  <si>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</si>
  <si>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</si>
  <si>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</si>
  <si>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</si>
  <si>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</si>
  <si>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</si>
  <si>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</si>
  <si>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</si>
  <si>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</si>
  <si>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</si>
  <si>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</si>
  <si>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</si>
  <si>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</si>
  <si>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</si>
  <si>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</si>
  <si>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</si>
  <si>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</si>
  <si>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</si>
  <si>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</si>
  <si>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</si>
  <si>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</si>
  <si>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</si>
  <si>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</si>
  <si>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</si>
  <si>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</si>
  <si>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</si>
  <si>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</si>
  <si>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</si>
  <si>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</si>
  <si>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</si>
  <si>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</si>
  <si>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</si>
  <si>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</si>
  <si>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</si>
  <si>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</si>
  <si>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</si>
  <si>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</si>
  <si>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</si>
  <si>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</si>
  <si>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</si>
  <si>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</si>
  <si>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</si>
  <si>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</si>
  <si>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</si>
  <si>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</si>
  <si>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</si>
  <si>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</si>
  <si>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</si>
  <si>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</si>
  <si>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</si>
  <si>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</si>
  <si>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</si>
  <si>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</si>
  <si>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</si>
  <si>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</si>
  <si>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</si>
  <si>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</si>
  <si>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</si>
  <si>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</si>
  <si>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</si>
  <si>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</si>
  <si>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</si>
  <si>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</si>
  <si>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</si>
  <si>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</si>
  <si>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</si>
  <si>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</si>
  <si>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</si>
  <si>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</si>
  <si>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</si>
  <si>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</si>
  <si>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</si>
  <si>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</si>
  <si>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</si>
  <si>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</si>
  <si>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</si>
  <si>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</si>
  <si>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</si>
  <si>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</si>
  <si>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</si>
  <si>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</si>
  <si>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</si>
  <si>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</si>
  <si>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</si>
  <si>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</si>
  <si>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</si>
  <si>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</si>
  <si>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</si>
  <si>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</si>
  <si>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</si>
  <si>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</si>
  <si>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</si>
  <si>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</si>
  <si>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</si>
  <si>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</si>
  <si>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</si>
  <si>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</si>
  <si>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</si>
  <si>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</si>
  <si>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</si>
  <si>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</si>
  <si>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</si>
  <si>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</si>
  <si>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</si>
  <si>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</si>
  <si>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</si>
  <si>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</si>
  <si>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</si>
  <si>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</si>
  <si>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</si>
  <si>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</si>
  <si>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</si>
  <si>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</si>
  <si>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</si>
  <si>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</si>
  <si>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</si>
  <si>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</si>
  <si>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</si>
  <si>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</si>
  <si>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</si>
  <si>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</si>
  <si>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</si>
  <si>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</si>
  <si>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</si>
  <si>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</si>
  <si>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</si>
  <si>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</si>
  <si>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</si>
  <si>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</si>
  <si>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</si>
  <si>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</si>
  <si>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</si>
  <si>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</si>
  <si>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</si>
  <si>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</si>
  <si>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</si>
  <si>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</si>
  <si>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</si>
  <si>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</si>
  <si>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</si>
  <si>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</si>
  <si>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</si>
  <si>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</si>
  <si>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</si>
  <si>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</si>
  <si>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</si>
  <si>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</si>
  <si>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</si>
  <si>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</si>
  <si>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</si>
  <si>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</si>
  <si>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</si>
  <si>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</si>
  <si>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</si>
  <si>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</si>
  <si>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</si>
  <si>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</si>
  <si>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</si>
  <si>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</si>
  <si>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</si>
  <si>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</si>
  <si>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</si>
  <si>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</si>
  <si>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</si>
  <si>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</si>
  <si>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</si>
  <si>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</si>
  <si>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</si>
  <si>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</si>
  <si>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</si>
  <si>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</si>
  <si>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</si>
  <si>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</si>
  <si>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</si>
  <si>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</si>
  <si>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</si>
  <si>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</si>
  <si>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</si>
  <si>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</si>
  <si>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</si>
  <si>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</si>
  <si>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</si>
  <si>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</si>
  <si>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</si>
  <si>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</si>
  <si>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</si>
  <si>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</si>
  <si>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</si>
  <si>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</si>
  <si>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</si>
  <si>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</si>
  <si>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</si>
  <si>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</si>
  <si>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</si>
  <si>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</si>
  <si>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</si>
  <si>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</si>
  <si>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</si>
  <si>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</si>
  <si>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</si>
  <si>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</si>
  <si>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</si>
  <si>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</si>
  <si>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</si>
  <si>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</si>
  <si>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</si>
  <si>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</si>
  <si>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</si>
  <si>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</si>
  <si>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</si>
  <si>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</si>
  <si>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</si>
  <si>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</si>
  <si>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</si>
  <si>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</si>
  <si>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</si>
  <si>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</si>
  <si>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</si>
  <si>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</si>
  <si>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</si>
  <si>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</si>
  <si>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</si>
  <si>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</si>
  <si>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</si>
  <si>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</si>
  <si>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</si>
  <si>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</si>
  <si>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</si>
  <si>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</si>
  <si>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</si>
  <si>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</si>
  <si>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</si>
  <si>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</si>
  <si>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</si>
  <si>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</si>
  <si>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</si>
  <si>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</si>
  <si>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</si>
  <si>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</si>
  <si>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</si>
  <si>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</si>
  <si>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</si>
  <si>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</si>
  <si>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</si>
  <si>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</si>
  <si>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</si>
  <si>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</si>
  <si>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</si>
  <si>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</si>
  <si>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</si>
  <si>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</si>
  <si>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</si>
  <si>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</si>
  <si>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</si>
  <si>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</si>
  <si>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</si>
  <si>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</si>
  <si>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</si>
  <si>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</si>
  <si>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</si>
  <si>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</si>
  <si>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</si>
  <si>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</si>
  <si>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</si>
  <si>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</si>
  <si>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</si>
  <si>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</si>
  <si>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</si>
  <si>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</si>
  <si>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</si>
  <si>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</si>
  <si>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</si>
  <si>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</si>
  <si>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</si>
  <si>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</si>
  <si>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</si>
  <si>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</si>
  <si>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</si>
  <si>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</si>
  <si>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</si>
  <si>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</si>
  <si>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</si>
  <si>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</si>
  <si>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</si>
  <si>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</si>
  <si>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</si>
  <si>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</si>
  <si>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</si>
  <si>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</si>
  <si>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</si>
  <si>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</si>
  <si>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</si>
  <si>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</si>
  <si>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</si>
  <si>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</si>
  <si>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</si>
  <si>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</si>
  <si>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</si>
  <si>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</si>
  <si>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</si>
  <si>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</si>
  <si>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</si>
  <si>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</si>
  <si>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</si>
  <si>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</si>
  <si>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</si>
  <si>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</si>
  <si>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</si>
  <si>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</si>
  <si>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</si>
  <si>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</si>
  <si>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</si>
  <si>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</si>
  <si>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</si>
  <si>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</si>
  <si>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</si>
  <si>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</si>
  <si>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</si>
  <si>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</si>
  <si>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</si>
  <si>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</si>
  <si>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</si>
  <si>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</si>
  <si>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</si>
  <si>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</si>
  <si>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</si>
  <si>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</si>
  <si>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</si>
  <si>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</si>
  <si>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</si>
  <si>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</si>
  <si>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</si>
  <si>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</si>
  <si>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</si>
  <si>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</si>
  <si>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</si>
  <si>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</si>
  <si>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</si>
  <si>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</si>
  <si>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</si>
  <si>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</si>
  <si>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</si>
  <si>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</si>
  <si>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</si>
  <si>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</si>
  <si>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</si>
  <si>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</si>
  <si>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</si>
  <si>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</si>
  <si>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</si>
  <si>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</si>
  <si>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</si>
  <si>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</si>
  <si>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</si>
  <si>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</si>
  <si>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</si>
  <si>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</si>
  <si>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</si>
  <si>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</si>
  <si>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</si>
  <si>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</si>
  <si>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</si>
  <si>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</si>
  <si>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</si>
  <si>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</si>
  <si>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</si>
  <si>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</si>
  <si>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</si>
  <si>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</si>
  <si>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</si>
  <si>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</si>
  <si>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</si>
  <si>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</si>
  <si>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</si>
  <si>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</si>
  <si>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</si>
  <si>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</si>
  <si>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</si>
  <si>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</si>
  <si>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</si>
  <si>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</si>
  <si>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</si>
  <si>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</si>
  <si>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</si>
  <si>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</si>
  <si>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</si>
  <si>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</si>
  <si>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</si>
  <si>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</si>
  <si>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</si>
  <si>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</si>
  <si>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</si>
  <si>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</si>
  <si>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</si>
  <si>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</si>
  <si>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</si>
  <si>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</si>
  <si>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</si>
  <si>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</si>
  <si>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</si>
  <si>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</si>
  <si>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</si>
  <si>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</si>
  <si>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</si>
  <si>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</si>
  <si>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</si>
  <si>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</si>
  <si>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</si>
  <si>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</si>
  <si>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</si>
  <si>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</si>
  <si>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</si>
  <si>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</si>
  <si>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</si>
  <si>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</si>
  <si>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</si>
  <si>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</si>
  <si>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</si>
  <si>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</si>
  <si>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</si>
  <si>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</si>
  <si>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</si>
  <si>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</si>
  <si>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</si>
  <si>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</si>
  <si>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</si>
  <si>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</si>
  <si>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</si>
  <si>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</si>
  <si>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</si>
  <si>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</si>
  <si>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</si>
  <si>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</si>
  <si>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</si>
  <si>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</si>
  <si>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</si>
  <si>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</si>
  <si>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</si>
  <si>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</si>
  <si>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</si>
  <si>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</si>
  <si>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</si>
  <si>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</si>
  <si>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</si>
  <si>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</si>
  <si>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</si>
  <si>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</si>
  <si>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</si>
  <si>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</si>
  <si>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</si>
  <si>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</si>
  <si>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</si>
  <si>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</si>
  <si>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</si>
  <si>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</si>
  <si>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</si>
  <si>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</si>
  <si>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</si>
  <si>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</si>
  <si>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</si>
  <si>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</si>
  <si>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</si>
  <si>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</si>
  <si>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</si>
  <si>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</si>
  <si>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</si>
  <si>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</si>
  <si>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</si>
  <si>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</si>
  <si>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</si>
  <si>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</si>
  <si>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</si>
  <si>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</si>
  <si>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</si>
  <si>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</si>
  <si>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</si>
  <si>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</si>
  <si>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</si>
  <si>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</si>
  <si>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</si>
  <si>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</si>
  <si>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</si>
  <si>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</si>
  <si>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</si>
  <si>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</si>
  <si>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</si>
  <si>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</si>
  <si>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</si>
  <si>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</si>
  <si>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</si>
  <si>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</si>
  <si>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</si>
  <si>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</si>
  <si>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</si>
  <si>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</si>
  <si>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</si>
  <si>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</si>
  <si>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</si>
  <si>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</si>
  <si>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</si>
  <si>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</si>
  <si>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</si>
  <si>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</si>
  <si>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</si>
  <si>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</si>
  <si>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</si>
  <si>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</si>
  <si>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</si>
  <si>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</si>
  <si>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</si>
  <si>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</si>
  <si>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</si>
  <si>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</si>
  <si>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</si>
  <si>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</si>
  <si>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</si>
  <si>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</si>
  <si>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</si>
  <si>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</si>
  <si>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</si>
  <si>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</si>
  <si>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</si>
  <si>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</si>
  <si>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</si>
  <si>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</si>
  <si>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</si>
  <si>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</si>
  <si>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</si>
  <si>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</si>
  <si>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</si>
  <si>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</si>
  <si>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</si>
  <si>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</si>
  <si>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</si>
  <si>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</si>
  <si>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</si>
  <si>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</si>
  <si>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</si>
  <si>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</si>
  <si>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</si>
  <si>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</si>
  <si>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</si>
  <si>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</si>
  <si>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</si>
  <si>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</si>
  <si>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</si>
  <si>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</si>
  <si>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</si>
  <si>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</si>
  <si>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</si>
  <si>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</si>
  <si>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</si>
  <si>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</si>
  <si>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</si>
  <si>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</si>
  <si>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</si>
  <si>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</si>
  <si>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</si>
  <si>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</si>
  <si>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</si>
  <si>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</si>
  <si>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</si>
  <si>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</si>
  <si>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</si>
  <si>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</si>
  <si>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</si>
  <si>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</si>
  <si>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</si>
  <si>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</si>
  <si>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</si>
  <si>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</si>
  <si>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</si>
  <si>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</si>
  <si>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</si>
  <si>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</si>
  <si>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</si>
  <si>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</si>
  <si>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</si>
  <si>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</si>
  <si>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</si>
  <si>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</si>
  <si>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</si>
  <si>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</si>
  <si>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</si>
  <si>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</si>
  <si>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</si>
  <si>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</si>
  <si>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</si>
  <si>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</si>
  <si>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</si>
  <si>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</si>
  <si>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</si>
  <si>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</si>
  <si>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</si>
  <si>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</si>
  <si>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</si>
  <si>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</si>
  <si>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</si>
  <si>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</si>
  <si>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</si>
  <si>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</si>
  <si>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</si>
  <si>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</si>
  <si>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</si>
  <si>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</si>
  <si>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</si>
  <si>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</si>
  <si>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</si>
  <si>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</si>
  <si>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</si>
  <si>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</si>
  <si>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</si>
  <si>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</si>
  <si>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</si>
  <si>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</si>
  <si>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</si>
  <si>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</si>
  <si>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</si>
  <si>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</si>
  <si>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</si>
  <si>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</si>
  <si>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</si>
  <si>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</si>
  <si>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</si>
  <si>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</si>
  <si>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</si>
  <si>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</si>
  <si>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</si>
  <si>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</si>
  <si>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</si>
  <si>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</si>
  <si>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</si>
  <si>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</si>
  <si>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</si>
  <si>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</si>
  <si>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</si>
  <si>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</si>
  <si>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</si>
  <si>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</si>
  <si>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</si>
  <si>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</si>
  <si>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</si>
  <si>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</si>
  <si>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</si>
  <si>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</si>
  <si>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</si>
  <si>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</si>
  <si>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</si>
  <si>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</si>
  <si>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</si>
  <si>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</si>
  <si>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</si>
  <si>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</si>
  <si>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</si>
  <si>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</si>
  <si>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</si>
  <si>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</si>
  <si>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</si>
  <si>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</si>
  <si>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</si>
  <si>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</si>
  <si>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</si>
  <si>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</si>
  <si>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</si>
  <si>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</si>
  <si>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</si>
  <si>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</si>
  <si>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</si>
  <si>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</si>
  <si>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</si>
  <si>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</si>
  <si>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</si>
  <si>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</si>
  <si>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</si>
  <si>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</si>
  <si>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</si>
  <si>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</si>
  <si>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</si>
  <si>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</si>
  <si>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</si>
  <si>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</si>
  <si>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</si>
  <si>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</si>
  <si>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</si>
  <si>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</si>
  <si>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</si>
  <si>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</si>
  <si>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</si>
  <si>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</si>
  <si>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</si>
  <si>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</si>
  <si>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</si>
  <si>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</si>
  <si>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</si>
  <si>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</si>
  <si>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</si>
  <si>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</si>
  <si>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</si>
  <si>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</si>
  <si>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</si>
  <si>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</si>
  <si>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</si>
  <si>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</si>
  <si>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</si>
  <si>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</si>
  <si>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</si>
  <si>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</si>
  <si>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</si>
  <si>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</si>
  <si>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</si>
  <si>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</si>
  <si>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</si>
  <si>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</si>
  <si>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</si>
  <si>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</si>
  <si>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</si>
  <si>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</si>
  <si>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</si>
  <si>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</si>
  <si>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</si>
  <si>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</si>
  <si>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</si>
  <si>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</si>
  <si>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</si>
  <si>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</si>
  <si>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</si>
  <si>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</si>
  <si>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</si>
  <si>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</si>
  <si>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</si>
  <si>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</si>
  <si>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</si>
  <si>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</si>
  <si>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</si>
  <si>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</si>
  <si>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</si>
  <si>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</si>
  <si>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</si>
  <si>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</si>
  <si>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</si>
  <si>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</si>
  <si>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</si>
  <si>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</si>
  <si>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</si>
  <si>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</si>
  <si>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</si>
  <si>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</si>
  <si>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</si>
  <si>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</si>
  <si>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</si>
  <si>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</si>
  <si>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</si>
  <si>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</si>
  <si>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</si>
  <si>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</si>
  <si>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</si>
  <si>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</si>
  <si>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</si>
  <si>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</si>
  <si>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</si>
  <si>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</si>
  <si>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</si>
  <si>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</si>
  <si>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</si>
  <si>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</si>
  <si>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</si>
  <si>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</si>
  <si>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</si>
  <si>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</si>
  <si>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</si>
  <si>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</si>
  <si>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</si>
  <si>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</si>
  <si>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</si>
  <si>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</si>
  <si>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</si>
  <si>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</si>
  <si>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</si>
  <si>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</si>
  <si>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</si>
  <si>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</si>
  <si>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</si>
  <si>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</si>
  <si>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</si>
  <si>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</si>
  <si>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</si>
  <si>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</si>
  <si>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</si>
  <si>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</si>
  <si>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</si>
  <si>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</si>
  <si>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</si>
  <si>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</si>
  <si>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</si>
  <si>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</si>
  <si>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</si>
  <si>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</si>
  <si>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</si>
  <si>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</si>
  <si>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</si>
  <si>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</si>
  <si>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</si>
  <si>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</si>
  <si>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</si>
  <si>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</si>
  <si>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</si>
  <si>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</si>
  <si>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</si>
  <si>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</si>
  <si>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</si>
  <si>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</si>
  <si>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</si>
  <si>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</si>
  <si>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</si>
  <si>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</si>
  <si>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</si>
  <si>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</si>
  <si>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</si>
  <si>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</si>
  <si>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</si>
  <si>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</si>
  <si>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</si>
  <si>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</si>
  <si>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</si>
  <si>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</si>
  <si>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</si>
  <si>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</si>
  <si>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</si>
  <si>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</si>
  <si>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</si>
  <si>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</si>
  <si>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</si>
  <si>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</si>
  <si>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</si>
  <si>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</si>
  <si>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</si>
  <si>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</si>
  <si>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</si>
  <si>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</si>
  <si>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</si>
  <si>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</si>
  <si>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</si>
  <si>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</si>
  <si>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</si>
  <si>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</si>
  <si>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</si>
  <si>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</si>
  <si>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</si>
  <si>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</si>
  <si>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</si>
  <si>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</si>
  <si>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</si>
  <si>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</si>
  <si>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</si>
  <si>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</si>
  <si>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</si>
  <si>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</si>
  <si>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</si>
  <si>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</si>
  <si>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</si>
  <si>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</si>
  <si>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</si>
  <si>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</si>
  <si>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</si>
  <si>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</si>
  <si>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</si>
  <si>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</si>
  <si>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</si>
  <si>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</si>
  <si>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</si>
  <si>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</si>
  <si>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</si>
  <si>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</si>
  <si>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</si>
  <si>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</si>
  <si>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</si>
  <si>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</si>
  <si>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</si>
  <si>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</si>
  <si>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</si>
  <si>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</si>
  <si>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</si>
  <si>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</si>
  <si>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</si>
  <si>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</si>
  <si>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</si>
  <si>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</si>
  <si>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</si>
  <si>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</si>
  <si>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</si>
  <si>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</si>
  <si>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</si>
  <si>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</si>
  <si>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</si>
  <si>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</si>
  <si>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</si>
  <si>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</si>
  <si>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</si>
  <si>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</si>
  <si>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</si>
  <si>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</si>
  <si>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</si>
  <si>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</si>
  <si>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</si>
  <si>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</si>
  <si>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</si>
  <si>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</si>
  <si>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</si>
  <si>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</si>
  <si>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</si>
  <si>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</si>
  <si>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</si>
  <si>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</si>
  <si>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</si>
  <si>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</si>
  <si>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</si>
  <si>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</si>
  <si>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</si>
  <si>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</si>
  <si>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</si>
  <si>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</si>
  <si>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</si>
  <si>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</si>
  <si>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</si>
  <si>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</si>
  <si>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</si>
  <si>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</si>
  <si>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</si>
  <si>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</si>
  <si>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</si>
  <si>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</si>
  <si>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</si>
  <si>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</si>
  <si>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</si>
  <si>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</si>
  <si>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</si>
  <si>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</si>
  <si>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</si>
  <si>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</si>
  <si>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</si>
  <si>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</si>
  <si>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</si>
  <si>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</si>
  <si>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</si>
  <si>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</si>
  <si>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</si>
  <si>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</si>
  <si>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</si>
  <si>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</si>
  <si>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</si>
  <si>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</si>
  <si>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</si>
  <si>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</si>
  <si>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</si>
  <si>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</si>
  <si>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</si>
  <si>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</si>
  <si>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</si>
  <si>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</si>
  <si>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</si>
  <si>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</si>
  <si>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</si>
  <si>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</si>
  <si>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</si>
  <si>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</si>
  <si>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</si>
  <si>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</si>
  <si>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</si>
  <si>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</si>
  <si>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</si>
  <si>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</si>
  <si>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</si>
  <si>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</si>
  <si>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</si>
  <si>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</si>
  <si>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</si>
  <si>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</si>
  <si>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</si>
  <si>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</si>
  <si>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</si>
  <si>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</si>
  <si>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</si>
  <si>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</si>
  <si>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</si>
  <si>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</si>
  <si>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</si>
  <si>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</si>
  <si>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</si>
  <si>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</si>
  <si>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</si>
  <si>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</si>
  <si>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</si>
  <si>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</si>
  <si>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</si>
  <si>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</si>
  <si>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</si>
  <si>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</si>
  <si>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</si>
  <si>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</si>
  <si>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</si>
  <si>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</si>
  <si>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</si>
  <si>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</si>
  <si>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</si>
  <si>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</si>
  <si>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</si>
  <si>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</si>
  <si>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</si>
  <si>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</si>
  <si>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</si>
  <si>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</si>
  <si>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</si>
  <si>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</si>
  <si>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</si>
  <si>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</si>
  <si>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</si>
  <si>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</si>
  <si>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</si>
  <si>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</si>
  <si>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</si>
  <si>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</si>
  <si>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</si>
  <si>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</si>
  <si>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</si>
  <si>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</si>
  <si>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</si>
  <si>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</si>
  <si>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</si>
  <si>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</si>
  <si>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</si>
  <si>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</si>
  <si>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</si>
  <si>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</si>
  <si>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</si>
  <si>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</si>
  <si>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</si>
  <si>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</si>
  <si>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</si>
  <si>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</si>
  <si>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</si>
  <si>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</si>
  <si>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</si>
  <si>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</si>
  <si>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</si>
  <si>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</si>
  <si>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</si>
  <si>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</si>
  <si>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</si>
  <si>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</si>
  <si>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</si>
  <si>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</si>
  <si>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</si>
  <si>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</si>
  <si>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</si>
  <si>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</si>
  <si>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</si>
  <si>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</si>
  <si>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</si>
  <si>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</si>
  <si>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</si>
  <si>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</si>
  <si>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</si>
  <si>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</si>
  <si>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</si>
  <si>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</si>
  <si>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</si>
  <si>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</si>
  <si>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</si>
  <si>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</si>
  <si>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</si>
  <si>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</si>
  <si>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</si>
  <si>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</si>
  <si>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</si>
  <si>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</si>
  <si>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</si>
  <si>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</si>
  <si>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</si>
  <si>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</si>
  <si>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</si>
  <si>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</si>
  <si>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</si>
  <si>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</si>
  <si>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</si>
  <si>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</si>
  <si>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</si>
  <si>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</si>
  <si>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</si>
  <si>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</si>
  <si>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</si>
  <si>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</si>
  <si>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</si>
  <si>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</si>
  <si>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</si>
  <si>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</si>
  <si>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</si>
  <si>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</si>
  <si>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</si>
  <si>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</si>
  <si>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</si>
  <si>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</si>
  <si>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</si>
  <si>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</si>
  <si>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</si>
  <si>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</si>
  <si>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</si>
  <si>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</si>
  <si>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</si>
  <si>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</si>
  <si>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</si>
  <si>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</si>
  <si>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</si>
  <si>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</si>
  <si>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</si>
  <si>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</si>
  <si>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</si>
  <si>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</si>
  <si>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</si>
  <si>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</si>
  <si>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</si>
  <si>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</si>
  <si>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</si>
  <si>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</si>
  <si>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</si>
  <si>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</si>
  <si>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</si>
  <si>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</si>
  <si>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</si>
  <si>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</si>
  <si>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</si>
  <si>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</si>
  <si>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</si>
  <si>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</si>
  <si>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</si>
  <si>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</si>
  <si>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</si>
  <si>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</si>
  <si>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</si>
  <si>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</si>
  <si>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</si>
  <si>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</si>
  <si>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</si>
  <si>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</si>
  <si>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</si>
  <si>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</si>
  <si>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</si>
  <si>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</si>
  <si>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</si>
  <si>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</si>
  <si>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</si>
  <si>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</si>
  <si>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</si>
  <si>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</si>
  <si>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</si>
  <si>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</si>
  <si>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</si>
  <si>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</si>
  <si>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</si>
  <si>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</si>
  <si>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</si>
  <si>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</si>
  <si>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</si>
  <si>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</si>
  <si>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</si>
  <si>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</si>
  <si>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</si>
  <si>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</si>
  <si>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</si>
  <si>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</si>
  <si>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</si>
  <si>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</si>
  <si>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</si>
  <si>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</si>
  <si>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</si>
  <si>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</si>
  <si>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</si>
  <si>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</si>
  <si>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</si>
  <si>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</si>
  <si>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</si>
  <si>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</si>
  <si>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</si>
  <si>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</si>
  <si>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</si>
  <si>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</si>
  <si>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</si>
  <si>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</si>
  <si>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</si>
  <si>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</si>
  <si>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</si>
  <si>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</si>
  <si>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</si>
  <si>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</si>
  <si>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</si>
  <si>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</si>
  <si>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</si>
  <si>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</si>
  <si>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</si>
  <si>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</si>
  <si>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</si>
  <si>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</si>
  <si>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</si>
  <si>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</si>
  <si>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</si>
  <si>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</si>
  <si>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</si>
  <si>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</si>
  <si>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</si>
  <si>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</si>
  <si>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</si>
  <si>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</si>
  <si>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</si>
  <si>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</si>
  <si>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</si>
  <si>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</si>
  <si>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</si>
  <si>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</si>
  <si>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</si>
  <si>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</si>
  <si>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</si>
  <si>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</si>
  <si>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</si>
  <si>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</si>
  <si>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</si>
  <si>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</si>
  <si>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</si>
  <si>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</si>
  <si>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</si>
  <si>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</si>
  <si>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</si>
  <si>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</si>
  <si>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</si>
  <si>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</si>
  <si>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</si>
  <si>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</si>
  <si>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</si>
  <si>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</si>
  <si>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</si>
  <si>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</si>
  <si>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</si>
  <si>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</si>
  <si>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</si>
  <si>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</si>
  <si>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</si>
  <si>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</si>
  <si>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</si>
  <si>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</si>
  <si>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</si>
  <si>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</si>
  <si>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</si>
  <si>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</si>
  <si>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</si>
  <si>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</si>
  <si>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</si>
  <si>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</si>
  <si>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</si>
  <si>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</si>
  <si>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</si>
  <si>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</si>
  <si>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</si>
  <si>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</si>
  <si>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</si>
  <si>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</si>
  <si>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</si>
  <si>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</si>
  <si>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</si>
  <si>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</si>
  <si>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</si>
  <si>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</si>
  <si>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</si>
  <si>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</si>
  <si>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</si>
  <si>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</si>
  <si>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</si>
  <si>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</si>
  <si>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</si>
  <si>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</si>
  <si>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</si>
  <si>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</si>
  <si>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</si>
  <si>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</si>
  <si>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</si>
  <si>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</si>
  <si>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</si>
  <si>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</si>
  <si>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</si>
  <si>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</si>
  <si>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</si>
  <si>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</si>
  <si>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</si>
  <si>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</si>
  <si>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</si>
  <si>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</si>
  <si>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</si>
  <si>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</si>
  <si>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</si>
  <si>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</si>
  <si>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</si>
  <si>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</si>
  <si>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</si>
  <si>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</si>
  <si>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</si>
  <si>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</si>
  <si>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</si>
  <si>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</si>
  <si>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</si>
  <si>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</si>
  <si>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</si>
  <si>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</si>
  <si>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</si>
  <si>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</si>
  <si>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</si>
  <si>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</si>
  <si>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</si>
  <si>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</si>
  <si>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</si>
  <si>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</si>
  <si>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</si>
  <si>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</si>
  <si>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</si>
  <si>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</si>
  <si>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</si>
  <si>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</si>
  <si>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</si>
  <si>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</si>
  <si>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</si>
  <si>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</si>
  <si>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</si>
  <si>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</si>
  <si>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</si>
  <si>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</si>
  <si>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</si>
  <si>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</si>
  <si>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</si>
  <si>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</si>
  <si>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</si>
  <si>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</si>
  <si>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</si>
  <si>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</si>
  <si>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</si>
  <si>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</si>
  <si>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</si>
  <si>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</si>
  <si>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</si>
  <si>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</si>
  <si>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</si>
  <si>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</si>
  <si>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</si>
  <si>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</si>
  <si>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</si>
  <si>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</si>
  <si>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</si>
  <si>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</si>
  <si>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</si>
  <si>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</si>
  <si>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</si>
  <si>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</si>
  <si>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</si>
  <si>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</si>
  <si>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</si>
  <si>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</si>
  <si>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</si>
  <si>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</si>
  <si>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</si>
  <si>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</si>
  <si>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</si>
  <si>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</si>
  <si>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</si>
  <si>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</si>
  <si>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</si>
  <si>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</si>
  <si>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</si>
  <si>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</si>
  <si>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</si>
  <si>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</si>
  <si>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</si>
  <si>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</si>
  <si>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</si>
  <si>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</si>
  <si>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</si>
  <si>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</si>
  <si>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</si>
  <si>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</si>
  <si>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</si>
  <si>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</si>
  <si>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</si>
  <si>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</si>
  <si>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</si>
  <si>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</si>
  <si>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</si>
  <si>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</si>
  <si>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</si>
  <si>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</si>
  <si>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</si>
  <si>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</si>
  <si>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</si>
  <si>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</si>
  <si>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</si>
  <si>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</si>
  <si>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</si>
  <si>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</si>
  <si>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</si>
  <si>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</si>
  <si>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</si>
  <si>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</si>
  <si>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</si>
  <si>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</si>
  <si>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</si>
  <si>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</si>
  <si>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</si>
  <si>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</si>
  <si>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</si>
  <si>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</si>
  <si>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</si>
  <si>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</si>
  <si>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</si>
  <si>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</si>
  <si>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</si>
  <si>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</si>
  <si>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</si>
  <si>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</si>
  <si>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</si>
  <si>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</si>
  <si>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</si>
  <si>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</si>
  <si>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</si>
  <si>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</si>
  <si>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</si>
  <si>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</si>
  <si>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</si>
  <si>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</si>
  <si>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</si>
  <si>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</si>
  <si>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</si>
  <si>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</si>
  <si>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</si>
  <si>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</si>
  <si>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</si>
  <si>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</si>
  <si>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</si>
  <si>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</si>
  <si>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</si>
  <si>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</si>
  <si>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</si>
  <si>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</si>
  <si>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</si>
  <si>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</si>
  <si>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</si>
  <si>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</si>
  <si>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</si>
  <si>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</si>
  <si>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</si>
  <si>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</si>
  <si>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</si>
  <si>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</si>
  <si>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</si>
  <si>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</si>
  <si>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</si>
  <si>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</si>
  <si>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</si>
  <si>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</si>
  <si>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</si>
  <si>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</si>
  <si>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</si>
  <si>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</si>
  <si>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</si>
  <si>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</si>
  <si>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</si>
  <si>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</si>
  <si>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</si>
  <si>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</si>
  <si>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</si>
  <si>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</si>
  <si>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</si>
  <si>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</si>
  <si>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</si>
  <si>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</si>
  <si>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</si>
  <si>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</si>
  <si>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</si>
  <si>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</si>
  <si>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</si>
  <si>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</si>
  <si>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</si>
  <si>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</si>
  <si>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</si>
  <si>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</si>
  <si>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</si>
  <si>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</si>
  <si>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</si>
  <si>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</si>
  <si>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</si>
  <si>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</si>
  <si>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</si>
  <si>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</si>
  <si>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</si>
  <si>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</si>
  <si>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</si>
  <si>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</si>
  <si>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</si>
  <si>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</si>
  <si>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</si>
  <si>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</si>
  <si>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</si>
  <si>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</si>
  <si>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</si>
  <si>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</si>
  <si>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</si>
  <si>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</si>
  <si>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</si>
  <si>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</si>
  <si>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</si>
  <si>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</si>
  <si>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</si>
  <si>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</si>
  <si>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</si>
  <si>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</si>
  <si>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</si>
  <si>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</si>
  <si>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</si>
  <si>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</si>
  <si>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</si>
  <si>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</si>
  <si>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</si>
  <si>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</si>
  <si>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</si>
  <si>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</si>
  <si>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</si>
  <si>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</si>
  <si>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</si>
  <si>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</si>
  <si>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</si>
  <si>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</si>
  <si>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</si>
  <si>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</si>
  <si>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</si>
  <si>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</si>
  <si>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</si>
  <si>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</si>
  <si>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</si>
  <si>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</si>
  <si>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</si>
  <si>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</si>
  <si>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</si>
  <si>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</si>
  <si>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</si>
  <si>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</si>
  <si>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</si>
  <si>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</si>
  <si>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</si>
  <si>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</si>
  <si>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</si>
  <si>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</si>
  <si>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</si>
  <si>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</si>
  <si>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</si>
  <si>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</si>
  <si>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</si>
  <si>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</si>
  <si>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</si>
  <si>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</si>
  <si>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</si>
  <si>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</si>
  <si>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</si>
  <si>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</si>
  <si>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</si>
  <si>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</si>
  <si>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</si>
  <si>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</si>
  <si>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</si>
  <si>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</si>
  <si>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</si>
  <si>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</si>
  <si>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</si>
  <si>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</si>
  <si>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</si>
  <si>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</si>
  <si>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</si>
  <si>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</si>
  <si>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</si>
  <si>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</si>
  <si>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</si>
  <si>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</si>
  <si>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</si>
  <si>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</si>
  <si>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</si>
  <si>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</si>
  <si>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</si>
  <si>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</si>
  <si>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</si>
  <si>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</si>
  <si>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</si>
  <si>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</si>
  <si>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</si>
  <si>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</si>
  <si>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</si>
  <si>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</si>
  <si>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</si>
  <si>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</si>
  <si>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</si>
  <si>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</si>
  <si>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</si>
  <si>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</si>
  <si>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</si>
  <si>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</si>
  <si>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</si>
  <si>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</si>
  <si>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</si>
  <si>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</si>
  <si>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</si>
  <si>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</si>
  <si>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</si>
  <si>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</si>
  <si>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</si>
  <si>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</si>
  <si>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</si>
  <si>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</si>
  <si>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</si>
  <si>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</si>
  <si>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</si>
  <si>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</si>
  <si>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</si>
  <si>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</si>
  <si>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</si>
  <si>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</si>
  <si>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</si>
  <si>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</si>
  <si>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</si>
  <si>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</si>
  <si>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</si>
  <si>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</si>
  <si>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</si>
  <si>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</si>
  <si>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</si>
  <si>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</si>
  <si>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</si>
  <si>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</si>
  <si>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</si>
  <si>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</si>
  <si>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</si>
  <si>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</si>
  <si>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</si>
  <si>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</si>
  <si>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</si>
  <si>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</si>
  <si>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</si>
  <si>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</si>
  <si>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</si>
  <si>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</si>
  <si>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</si>
  <si>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</si>
  <si>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</si>
  <si>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</si>
  <si>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</si>
  <si>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</si>
  <si>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</si>
  <si>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</si>
  <si>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</si>
  <si>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</si>
  <si>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</si>
  <si>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</si>
  <si>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</si>
  <si>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</si>
  <si>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</si>
  <si>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</si>
  <si>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</si>
  <si>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</si>
  <si>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</si>
  <si>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</si>
  <si>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</si>
  <si>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</si>
  <si>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</si>
  <si>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</si>
  <si>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</si>
  <si>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</si>
  <si>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</si>
  <si>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</si>
  <si>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</si>
  <si>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</si>
  <si>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</si>
  <si>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</si>
  <si>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</si>
  <si>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</si>
  <si>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</si>
  <si>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</si>
  <si>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</si>
  <si>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</si>
  <si>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</si>
  <si>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</si>
  <si>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</si>
  <si>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</si>
  <si>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</si>
  <si>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</si>
  <si>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</si>
  <si>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</si>
  <si>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</si>
  <si>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</si>
  <si>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</si>
  <si>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</si>
  <si>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</si>
  <si>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</si>
  <si>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</si>
  <si>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</si>
  <si>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</si>
  <si>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</si>
  <si>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</si>
  <si>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</si>
  <si>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</si>
  <si>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</si>
  <si>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</si>
  <si>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</si>
  <si>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</si>
  <si>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</si>
  <si>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</si>
  <si>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</si>
  <si>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</si>
  <si>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</si>
  <si>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</si>
  <si>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</si>
  <si>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</si>
  <si>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</si>
  <si>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</si>
  <si>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</si>
  <si>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</si>
  <si>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</si>
  <si>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</si>
  <si>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</si>
  <si>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</si>
  <si>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</si>
  <si>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</si>
  <si>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</si>
  <si>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</si>
  <si>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</si>
  <si>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</si>
  <si>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</si>
  <si>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</si>
  <si>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</si>
  <si>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</si>
  <si>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</si>
  <si>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</si>
  <si>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</si>
  <si>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</si>
  <si>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</si>
  <si>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</si>
  <si>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</si>
  <si>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</si>
  <si>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</si>
  <si>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</si>
  <si>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</si>
  <si>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</si>
  <si>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</si>
  <si>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</si>
  <si>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</si>
  <si>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</si>
  <si>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</si>
  <si>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</si>
  <si>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</si>
  <si>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</si>
  <si>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</si>
  <si>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</si>
  <si>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</si>
  <si>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</si>
  <si>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</si>
  <si>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</si>
  <si>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</si>
  <si>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</si>
  <si>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</si>
  <si>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</si>
  <si>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</si>
  <si>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</si>
  <si>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</si>
  <si>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</si>
  <si>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</si>
  <si>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</si>
  <si>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</si>
  <si>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</si>
  <si>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</si>
  <si>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</si>
  <si>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</si>
  <si>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</si>
  <si>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</si>
  <si>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</si>
  <si>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</si>
  <si>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</si>
  <si>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</si>
  <si>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</si>
  <si>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</si>
  <si>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</si>
  <si>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</si>
  <si>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</si>
  <si>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</si>
  <si>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</si>
  <si>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</si>
  <si>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</si>
  <si>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</si>
  <si>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</si>
  <si>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</si>
  <si>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</si>
  <si>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</si>
  <si>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</si>
  <si>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</si>
  <si>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</si>
  <si>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</si>
  <si>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</si>
  <si>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</si>
  <si>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</si>
  <si>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</si>
  <si>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</si>
  <si>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</si>
  <si>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</si>
  <si>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</si>
  <si>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</si>
  <si>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</si>
  <si>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</si>
  <si>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</si>
  <si>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</si>
  <si>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</si>
  <si>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</si>
  <si>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</si>
  <si>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</si>
  <si>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</si>
  <si>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</si>
  <si>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</si>
  <si>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</si>
  <si>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</si>
  <si>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</si>
  <si>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</si>
  <si>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</si>
  <si>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</si>
  <si>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</si>
  <si>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</si>
  <si>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</si>
  <si>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</si>
  <si>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</si>
  <si>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</si>
  <si>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</si>
  <si>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</si>
  <si>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</si>
  <si>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</si>
  <si>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</si>
  <si>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</si>
  <si>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</si>
  <si>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</si>
  <si>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</si>
  <si>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</si>
  <si>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</si>
  <si>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</si>
  <si>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</si>
  <si>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</si>
  <si>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</si>
  <si>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</si>
  <si>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</si>
  <si>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</si>
  <si>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</si>
  <si>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</si>
  <si>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</si>
  <si>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</si>
  <si>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</si>
  <si>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</si>
  <si>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</si>
  <si>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</si>
  <si>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</si>
  <si>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</si>
  <si>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</si>
  <si>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</si>
  <si>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</si>
  <si>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</si>
  <si>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</si>
  <si>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</si>
  <si>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</si>
  <si>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</si>
  <si>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</si>
  <si>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</si>
  <si>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</si>
  <si>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</si>
  <si>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</si>
  <si>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</si>
  <si>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</si>
  <si>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</si>
  <si>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</si>
  <si>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</si>
  <si>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</si>
  <si>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</si>
  <si>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</si>
  <si>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</si>
  <si>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</si>
  <si>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</si>
  <si>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</si>
  <si>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</si>
  <si>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</si>
  <si>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</si>
  <si>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</si>
  <si>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</si>
  <si>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</si>
  <si>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</si>
  <si>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</si>
  <si>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</si>
  <si>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</si>
  <si>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</si>
  <si>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</si>
  <si>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</si>
  <si>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</si>
  <si>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</si>
  <si>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</si>
  <si>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</si>
  <si>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</si>
  <si>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</si>
  <si>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</si>
  <si>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</si>
  <si>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</si>
  <si>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</si>
  <si>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</si>
  <si>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</si>
  <si>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</si>
  <si>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</si>
  <si>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</si>
  <si>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</si>
  <si>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</si>
  <si>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</si>
  <si>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</si>
  <si>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</si>
  <si>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</si>
  <si>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</si>
  <si>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</si>
  <si>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</si>
  <si>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</si>
  <si>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</si>
  <si>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</si>
  <si>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</si>
  <si>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</si>
  <si>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</si>
  <si>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</si>
  <si>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</si>
  <si>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</si>
  <si>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</si>
  <si>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</si>
  <si>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</si>
  <si>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</si>
  <si>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</si>
  <si>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</si>
  <si>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</si>
  <si>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</si>
  <si>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</si>
  <si>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</si>
  <si>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</si>
  <si>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</si>
  <si>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</si>
  <si>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</si>
  <si>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</si>
  <si>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</si>
  <si>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</si>
  <si>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</si>
  <si>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</si>
  <si>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</si>
  <si>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</si>
  <si>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</si>
  <si>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</si>
  <si>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</si>
  <si>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</si>
  <si>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</si>
  <si>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</si>
  <si>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</si>
  <si>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</si>
  <si>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</si>
  <si>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</si>
  <si>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</si>
  <si>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</si>
  <si>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</si>
  <si>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</si>
  <si>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</si>
  <si>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</si>
  <si>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</si>
  <si>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</si>
  <si>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</si>
  <si>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</si>
  <si>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</si>
  <si>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</si>
  <si>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</si>
  <si>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</si>
  <si>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</si>
  <si>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</si>
  <si>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</si>
  <si>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</si>
  <si>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</si>
  <si>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</si>
  <si>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</si>
  <si>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</si>
  <si>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</si>
  <si>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</si>
  <si>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</si>
  <si>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</si>
  <si>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</si>
  <si>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</si>
  <si>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</si>
  <si>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</si>
  <si>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</si>
  <si>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</si>
  <si>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</si>
  <si>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</si>
  <si>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</si>
  <si>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</si>
  <si>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</si>
  <si>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</si>
  <si>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</si>
  <si>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</si>
  <si>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</si>
  <si>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</si>
  <si>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</si>
  <si>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</si>
  <si>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</si>
  <si>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</si>
  <si>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</si>
  <si>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</si>
  <si>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</si>
  <si>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</si>
  <si>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</si>
  <si>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</si>
  <si>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</si>
  <si>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</si>
  <si>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</si>
  <si>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</si>
  <si>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</si>
  <si>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</si>
  <si>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</si>
  <si>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</si>
  <si>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</si>
  <si>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</si>
  <si>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</si>
  <si>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</si>
  <si>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</si>
  <si>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</si>
  <si>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</si>
  <si>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</si>
  <si>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</si>
  <si>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</si>
  <si>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</si>
  <si>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</si>
  <si>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</si>
  <si>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</si>
  <si>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</si>
  <si>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</si>
  <si>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</si>
  <si>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</si>
  <si>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</si>
  <si>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</si>
  <si>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</si>
  <si>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</si>
  <si>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</si>
  <si>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</si>
  <si>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</si>
  <si>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</si>
  <si>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</si>
  <si>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</si>
  <si>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</si>
  <si>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</si>
  <si>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</si>
  <si>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</si>
  <si>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</si>
  <si>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</si>
  <si>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</si>
  <si>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</si>
  <si>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</si>
  <si>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</si>
  <si>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</si>
  <si>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</si>
  <si>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</si>
  <si>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</si>
  <si>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</si>
  <si>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</si>
  <si>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</si>
  <si>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</si>
  <si>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</si>
  <si>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</si>
  <si>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</si>
  <si>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</si>
  <si>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</si>
  <si>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</si>
  <si>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</si>
  <si>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</si>
  <si>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</si>
  <si>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</si>
  <si>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</si>
  <si>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</si>
  <si>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</si>
  <si>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</si>
  <si>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</si>
  <si>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</si>
  <si>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</si>
  <si>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</si>
  <si>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</si>
  <si>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</si>
  <si>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</si>
  <si>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</si>
  <si>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</si>
  <si>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</si>
  <si>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</si>
  <si>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</si>
  <si>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</si>
  <si>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</si>
  <si>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</si>
  <si>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</si>
  <si>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</si>
  <si>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</si>
  <si>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</si>
  <si>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</si>
  <si>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</si>
  <si>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</si>
  <si>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</si>
  <si>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</si>
  <si>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</si>
  <si>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</si>
  <si>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</si>
  <si>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</si>
  <si>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</si>
  <si>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</si>
  <si>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</si>
  <si>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</si>
  <si>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</si>
  <si>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</si>
  <si>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</si>
  <si>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</si>
  <si>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</si>
  <si>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</si>
  <si>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</si>
  <si>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</si>
  <si>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</si>
  <si>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</si>
  <si>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</si>
  <si>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</si>
  <si>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</si>
  <si>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</si>
  <si>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</si>
  <si>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</si>
  <si>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</si>
  <si>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</si>
  <si>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</si>
  <si>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</si>
  <si>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</si>
  <si>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</si>
  <si>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</si>
  <si>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</si>
  <si>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</si>
  <si>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</si>
  <si>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</si>
  <si>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</si>
  <si>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</si>
  <si>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</si>
  <si>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</si>
  <si>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</si>
  <si>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</si>
  <si>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</si>
  <si>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</si>
  <si>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</si>
  <si>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</si>
  <si>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</si>
  <si>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</si>
  <si>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</si>
  <si>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</si>
  <si>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</si>
  <si>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</si>
  <si>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</si>
  <si>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</si>
  <si>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</si>
  <si>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</si>
  <si>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</si>
  <si>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</si>
  <si>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</si>
  <si>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</si>
  <si>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</si>
  <si>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</si>
  <si>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</si>
  <si>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</si>
  <si>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</si>
  <si>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</si>
  <si>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</si>
  <si>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</si>
  <si>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</si>
  <si>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</si>
  <si>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</si>
  <si>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</si>
  <si>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</si>
  <si>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</si>
  <si>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</si>
  <si>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</si>
  <si>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</si>
  <si>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</si>
  <si>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</si>
  <si>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</si>
  <si>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</si>
  <si>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</si>
  <si>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</si>
  <si>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</si>
  <si>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</si>
  <si>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</si>
  <si>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</si>
  <si>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</si>
  <si>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</si>
  <si>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</si>
  <si>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</si>
  <si>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</si>
  <si>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</si>
  <si>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</si>
  <si>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</si>
  <si>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</si>
  <si>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</si>
  <si>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</si>
  <si>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</si>
  <si>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</si>
  <si>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</si>
  <si>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</si>
  <si>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</si>
  <si>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</si>
  <si>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</si>
  <si>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</si>
  <si>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</si>
  <si>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</si>
  <si>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</si>
  <si>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</si>
  <si>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</si>
  <si>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</si>
  <si>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</si>
  <si>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</si>
  <si>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</si>
  <si>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</si>
  <si>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</si>
  <si>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</si>
  <si>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</si>
  <si>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</si>
  <si>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</si>
  <si>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</si>
  <si>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</si>
  <si>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</si>
  <si>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</si>
  <si>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</si>
  <si>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</si>
  <si>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</si>
  <si>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</si>
  <si>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</si>
  <si>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</si>
  <si>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</si>
  <si>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</si>
  <si>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</si>
  <si>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</si>
  <si>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</si>
  <si>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</si>
  <si>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</si>
  <si>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</si>
  <si>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</si>
  <si>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</si>
  <si>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</si>
  <si>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</si>
  <si>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</si>
  <si>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</si>
  <si>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</si>
  <si>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</si>
  <si>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</si>
  <si>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</si>
  <si>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</si>
  <si>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</si>
  <si>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</si>
  <si>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</si>
  <si>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</si>
  <si>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</si>
  <si>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</si>
  <si>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</si>
  <si>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</si>
  <si>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</si>
  <si>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</si>
  <si>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</si>
  <si>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</si>
  <si>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</si>
  <si>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</si>
  <si>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</si>
  <si>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</si>
  <si>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</si>
  <si>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</si>
  <si>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</si>
  <si>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</si>
  <si>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</si>
  <si>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</si>
  <si>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</si>
  <si>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</si>
  <si>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</si>
  <si>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</si>
  <si>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</si>
  <si>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</si>
  <si>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</si>
  <si>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</si>
  <si>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</si>
  <si>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</si>
  <si>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</si>
  <si>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</si>
  <si>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</si>
  <si>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</si>
  <si>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</si>
  <si>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</si>
  <si>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</si>
  <si>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</si>
  <si>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</si>
  <si>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</si>
  <si>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</si>
  <si>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</si>
  <si>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</si>
  <si>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</si>
  <si>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</si>
  <si>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</si>
  <si>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</si>
  <si>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</si>
  <si>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</si>
  <si>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</si>
  <si>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</si>
  <si>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</si>
  <si>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</si>
  <si>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</si>
  <si>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</si>
  <si>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</si>
  <si>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</si>
  <si>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</si>
  <si>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</si>
  <si>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</si>
  <si>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</si>
  <si>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</si>
  <si>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</si>
  <si>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</si>
  <si>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</si>
  <si>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</si>
  <si>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</si>
  <si>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</si>
  <si>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</si>
  <si>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</si>
  <si>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</si>
  <si>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</si>
  <si>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</si>
  <si>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</si>
  <si>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</si>
  <si>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</si>
  <si>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</si>
  <si>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</si>
  <si>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</si>
  <si>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</si>
  <si>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</si>
  <si>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</si>
  <si>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</si>
  <si>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</si>
  <si>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</si>
  <si>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</si>
  <si>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</si>
  <si>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</si>
  <si>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</si>
  <si>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</si>
  <si>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</si>
  <si>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</si>
  <si>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</si>
  <si>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</si>
  <si>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</si>
  <si>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</si>
  <si>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</si>
  <si>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</si>
  <si>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</si>
  <si>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</si>
  <si>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</si>
  <si>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</si>
  <si>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</si>
  <si>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</si>
  <si>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</si>
  <si>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</si>
  <si>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</si>
  <si>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</si>
  <si>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</si>
  <si>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</si>
  <si>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</si>
  <si>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</si>
  <si>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</si>
  <si>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</si>
  <si>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</si>
  <si>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</si>
  <si>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</si>
  <si>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</si>
  <si>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</si>
  <si>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</si>
  <si>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</si>
  <si>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</si>
  <si>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</si>
  <si>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</si>
  <si>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</si>
  <si>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</si>
  <si>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</si>
  <si>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</si>
  <si>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</si>
  <si>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</si>
  <si>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</si>
  <si>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</si>
  <si>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</si>
  <si>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</si>
  <si>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</si>
  <si>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</si>
  <si>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</si>
  <si>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</si>
  <si>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</si>
  <si>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</si>
  <si>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</si>
  <si>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</si>
  <si>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</si>
  <si>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</si>
  <si>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</si>
  <si>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</si>
  <si>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</si>
  <si>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</si>
  <si>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</si>
  <si>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</si>
  <si>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</si>
  <si>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</si>
  <si>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</si>
  <si>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</si>
  <si>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</si>
  <si>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</si>
  <si>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</si>
  <si>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</si>
  <si>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</si>
  <si>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</si>
  <si>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</si>
  <si>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</si>
  <si>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</si>
  <si>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</si>
  <si>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</si>
  <si>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</si>
  <si>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</si>
  <si>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</si>
  <si>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</si>
  <si>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</si>
  <si>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</si>
  <si>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</si>
  <si>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</si>
  <si>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</si>
  <si>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</si>
  <si>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</si>
  <si>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</si>
  <si>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</si>
  <si>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</si>
  <si>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</si>
  <si>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</si>
  <si>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</si>
  <si>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</si>
  <si>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</si>
  <si>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</si>
  <si>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</si>
  <si>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</si>
  <si>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</si>
  <si>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</si>
  <si>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</si>
  <si>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</si>
  <si>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</si>
  <si>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</si>
  <si>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</si>
  <si>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</si>
  <si>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</si>
  <si>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</si>
  <si>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</si>
  <si>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</si>
  <si>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</si>
  <si>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</si>
  <si>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</si>
  <si>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</si>
  <si>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</si>
  <si>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</si>
  <si>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</si>
  <si>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</si>
  <si>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</si>
  <si>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</si>
  <si>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</si>
  <si>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</si>
  <si>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</si>
  <si>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</si>
  <si>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</si>
  <si>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</si>
  <si>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</si>
  <si>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</si>
  <si>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</si>
  <si>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</si>
  <si>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</si>
  <si>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</si>
  <si>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</si>
  <si>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</si>
  <si>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</si>
  <si>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</si>
  <si>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</si>
  <si>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</si>
  <si>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</si>
  <si>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</si>
  <si>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</si>
  <si>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</si>
  <si>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</si>
  <si>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</si>
  <si>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</si>
  <si>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</si>
  <si>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</si>
  <si>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</si>
  <si>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</si>
  <si>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</si>
  <si>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</si>
  <si>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</si>
  <si>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</si>
  <si>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</si>
  <si>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</si>
  <si>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</si>
  <si>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</si>
  <si>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</si>
  <si>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</si>
  <si>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</si>
  <si>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</si>
  <si>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</si>
  <si>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</si>
  <si>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</si>
  <si>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</si>
  <si>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</si>
  <si>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</si>
  <si>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</si>
  <si>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</si>
  <si>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</si>
  <si>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</si>
  <si>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</si>
  <si>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</si>
  <si>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</si>
  <si>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</si>
  <si>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</si>
  <si>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</si>
  <si>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</si>
  <si>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</si>
  <si>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</si>
  <si>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</si>
  <si>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</si>
  <si>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</si>
  <si>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</si>
  <si>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</si>
  <si>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</si>
  <si>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</si>
  <si>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</si>
  <si>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</si>
  <si>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</si>
  <si>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</si>
  <si>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</si>
  <si>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</si>
  <si>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</si>
  <si>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</si>
  <si>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</si>
  <si>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</si>
  <si>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</si>
  <si>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</si>
  <si>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</si>
  <si>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</si>
  <si>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</si>
  <si>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</si>
  <si>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</si>
  <si>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</si>
  <si>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</si>
  <si>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</si>
  <si>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</si>
  <si>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</si>
  <si>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</si>
  <si>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</si>
  <si>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</si>
  <si>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</si>
  <si>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</si>
  <si>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</si>
  <si>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</si>
  <si>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</si>
  <si>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</si>
  <si>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</si>
  <si>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</si>
  <si>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</si>
  <si>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</si>
  <si>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</si>
  <si>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</si>
  <si>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</si>
  <si>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</si>
  <si>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</si>
  <si>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</si>
  <si>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</si>
  <si>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</si>
  <si>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</si>
  <si>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</si>
  <si>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</si>
  <si>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</si>
  <si>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</si>
  <si>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</si>
  <si>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</si>
  <si>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</si>
  <si>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</si>
  <si>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</si>
  <si>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</si>
  <si>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</si>
  <si>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</si>
  <si>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</si>
  <si>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</si>
  <si>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</si>
  <si>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</si>
  <si>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</si>
  <si>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</si>
  <si>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</si>
  <si>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</si>
  <si>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</si>
  <si>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</si>
  <si>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</si>
  <si>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</si>
  <si>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</si>
  <si>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</si>
  <si>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</si>
  <si>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</si>
  <si>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</si>
  <si>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</si>
  <si>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</si>
  <si>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</si>
  <si>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</si>
  <si>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</si>
  <si>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</si>
  <si>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</si>
  <si>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</si>
  <si>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</si>
  <si>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</si>
  <si>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</si>
  <si>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</si>
  <si>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</si>
  <si>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</si>
  <si>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</si>
  <si>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</si>
  <si>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</si>
  <si>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</si>
  <si>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</si>
  <si>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</si>
  <si>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</si>
  <si>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</si>
  <si>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</si>
  <si>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</si>
  <si>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</si>
  <si>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</si>
  <si>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</si>
  <si>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</si>
  <si>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</si>
  <si>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</si>
  <si>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</si>
  <si>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</si>
  <si>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</si>
  <si>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</si>
  <si>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</si>
  <si>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</si>
  <si>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</si>
  <si>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</si>
  <si>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</si>
  <si>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</si>
  <si>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</si>
  <si>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</si>
  <si>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</si>
  <si>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</si>
  <si>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</si>
  <si>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</si>
  <si>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</si>
  <si>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</si>
  <si>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</si>
  <si>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</si>
  <si>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</si>
  <si>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</si>
  <si>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</si>
  <si>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</si>
  <si>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</si>
  <si>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</si>
  <si>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</si>
  <si>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</si>
  <si>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</si>
  <si>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</si>
  <si>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</si>
  <si>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</si>
  <si>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</si>
  <si>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</si>
  <si>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</si>
  <si>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</si>
  <si>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</si>
  <si>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</si>
  <si>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</si>
  <si>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</si>
  <si>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</si>
  <si>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</si>
  <si>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</si>
  <si>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</si>
  <si>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</si>
  <si>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</si>
  <si>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</si>
  <si>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</si>
  <si>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</si>
  <si>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</si>
  <si>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</si>
  <si>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</si>
  <si>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</si>
  <si>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</si>
  <si>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</si>
  <si>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</si>
  <si>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</si>
  <si>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</si>
  <si>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</si>
  <si>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</si>
  <si>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</si>
  <si>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</si>
  <si>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</si>
  <si>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</si>
  <si>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</si>
  <si>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</si>
  <si>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</si>
  <si>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</si>
  <si>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</si>
  <si>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</si>
  <si>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</si>
  <si>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</si>
  <si>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</si>
  <si>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</si>
  <si>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</si>
  <si>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</si>
  <si>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</si>
  <si>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</si>
  <si>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</si>
  <si>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</si>
  <si>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</si>
  <si>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</si>
  <si>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</si>
  <si>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</si>
  <si>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</si>
  <si>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</si>
  <si>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</si>
  <si>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</si>
  <si>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</si>
  <si>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</si>
  <si>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</si>
  <si>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</si>
  <si>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</si>
  <si>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</si>
  <si>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</si>
  <si>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</si>
  <si>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</si>
  <si>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</si>
  <si>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</si>
  <si>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</si>
  <si>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</si>
  <si>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</si>
  <si>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</si>
  <si>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</si>
  <si>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</si>
  <si>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</si>
  <si>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</si>
  <si>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</si>
  <si>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</si>
  <si>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</si>
  <si>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</si>
  <si>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</si>
  <si>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</si>
  <si>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</si>
  <si>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</si>
  <si>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</si>
  <si>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</si>
  <si>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</si>
  <si>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</si>
  <si>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</si>
  <si>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</si>
  <si>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</si>
  <si>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</si>
  <si>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</si>
  <si>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</si>
  <si>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</si>
  <si>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</si>
  <si>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</si>
  <si>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</si>
  <si>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</si>
  <si>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</si>
  <si>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</si>
  <si>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</si>
  <si>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</si>
  <si>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</si>
  <si>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</si>
  <si>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</si>
  <si>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</si>
  <si>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</si>
  <si>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</si>
  <si>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</si>
  <si>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</si>
  <si>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</si>
  <si>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</si>
  <si>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</si>
  <si>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</si>
  <si>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</si>
  <si>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</si>
  <si>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</si>
  <si>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</si>
  <si>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</si>
  <si>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</si>
  <si>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</si>
  <si>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</si>
  <si>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</si>
  <si>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</si>
  <si>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</si>
  <si>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</si>
  <si>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</si>
  <si>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</si>
  <si>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</si>
  <si>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</si>
  <si>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</si>
  <si>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</si>
  <si>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</si>
  <si>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</si>
  <si>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</si>
  <si>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</si>
  <si>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</si>
  <si>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</si>
  <si>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</si>
  <si>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</si>
  <si>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</si>
  <si>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</si>
  <si>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</si>
  <si>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</si>
  <si>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</si>
  <si>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</si>
  <si>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</si>
  <si>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</si>
  <si>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</si>
  <si>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</si>
  <si>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</si>
  <si>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</si>
  <si>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</si>
  <si>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</si>
  <si>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</si>
  <si>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</si>
  <si>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</si>
  <si>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</si>
  <si>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</si>
  <si>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</si>
  <si>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</si>
  <si>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</si>
  <si>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</si>
  <si>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</si>
  <si>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</si>
  <si>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</si>
  <si>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</si>
  <si>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</si>
  <si>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</si>
  <si>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</si>
  <si>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</si>
  <si>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</si>
  <si>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</si>
  <si>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</si>
  <si>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</si>
  <si>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</si>
  <si>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</si>
  <si>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</si>
  <si>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</si>
  <si>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</si>
  <si>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</si>
  <si>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</si>
  <si>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</si>
  <si>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</si>
  <si>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</si>
  <si>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</si>
  <si>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</si>
  <si>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</si>
  <si>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</si>
  <si>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</si>
  <si>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</si>
  <si>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</si>
  <si>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</si>
  <si>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</si>
  <si>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</si>
  <si>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</si>
  <si>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</si>
  <si>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</si>
  <si>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</si>
  <si>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</si>
  <si>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</si>
  <si>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</si>
  <si>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</si>
  <si>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</si>
  <si>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</si>
  <si>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</si>
  <si>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</si>
  <si>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</si>
  <si>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</si>
  <si>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</si>
  <si>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</si>
  <si>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</si>
  <si>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</si>
  <si>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</si>
  <si>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</si>
  <si>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</si>
  <si>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</si>
  <si>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</si>
  <si>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</si>
  <si>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</si>
  <si>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</si>
  <si>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</si>
  <si>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</si>
  <si>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</si>
  <si>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</si>
  <si>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</si>
  <si>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</si>
  <si>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</si>
  <si>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</si>
  <si>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</si>
  <si>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</si>
  <si>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</si>
  <si>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</si>
  <si>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</si>
  <si>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</si>
  <si>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</si>
  <si>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</si>
  <si>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</si>
  <si>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</si>
  <si>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</si>
  <si>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</si>
  <si>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</si>
  <si>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</si>
  <si>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</si>
  <si>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</si>
  <si>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</si>
  <si>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</si>
  <si>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</si>
  <si>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</si>
  <si>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</si>
  <si>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</si>
  <si>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</si>
  <si>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</si>
  <si>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</si>
  <si>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</si>
  <si>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</si>
  <si>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</si>
  <si>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</si>
  <si>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</si>
  <si>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</si>
  <si>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</si>
  <si>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</si>
  <si>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</si>
  <si>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</si>
  <si>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</si>
  <si>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</si>
  <si>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</si>
  <si>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</si>
  <si>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</si>
  <si>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</si>
  <si>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</si>
  <si>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</si>
  <si>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</si>
  <si>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</si>
  <si>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</si>
  <si>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</si>
  <si>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</si>
  <si>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</si>
  <si>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</si>
  <si>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</si>
  <si>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</si>
  <si>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</si>
  <si>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</si>
  <si>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</si>
  <si>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</si>
  <si>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</si>
  <si>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</si>
  <si>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</si>
  <si>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</si>
  <si>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</si>
  <si>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</si>
  <si>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</si>
  <si>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</si>
  <si>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</si>
  <si>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</si>
  <si>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</si>
  <si>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</si>
  <si>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</si>
  <si>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</si>
  <si>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</si>
  <si>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</si>
  <si>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</si>
  <si>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</si>
  <si>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</si>
  <si>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</si>
  <si>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</si>
  <si>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</si>
  <si>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</si>
  <si>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</si>
  <si>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</si>
  <si>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</si>
  <si>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</si>
  <si>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</si>
  <si>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</si>
  <si>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</si>
  <si>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</si>
  <si>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</si>
  <si>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</si>
  <si>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</si>
  <si>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</si>
  <si>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</si>
  <si>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</si>
  <si>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</si>
  <si>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</si>
  <si>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</si>
  <si>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</si>
  <si>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</si>
  <si>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</si>
  <si>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</si>
  <si>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</si>
  <si>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</si>
  <si>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</si>
  <si>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</si>
  <si>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</si>
  <si>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</si>
  <si>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</si>
  <si>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</si>
  <si>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</si>
  <si>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</si>
  <si>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</si>
  <si>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</si>
  <si>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</si>
  <si>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</si>
  <si>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</si>
  <si>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</si>
  <si>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</si>
  <si>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</si>
  <si>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</si>
  <si>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</si>
  <si>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</si>
  <si>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</si>
  <si>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</si>
  <si>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</si>
  <si>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</si>
  <si>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</si>
  <si>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</si>
  <si>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</si>
  <si>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</si>
  <si>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</si>
  <si>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</si>
  <si>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</si>
  <si>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</si>
  <si>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</si>
  <si>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</si>
  <si>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</si>
  <si>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</si>
  <si>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</si>
  <si>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</si>
  <si>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</si>
  <si>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</si>
  <si>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</si>
  <si>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</si>
  <si>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</si>
  <si>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</si>
  <si>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</si>
  <si>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</si>
  <si>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</si>
  <si>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</si>
  <si>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</si>
  <si>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</si>
  <si>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</si>
  <si>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</si>
  <si>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</si>
  <si>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</si>
  <si>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</si>
  <si>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</si>
  <si>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</si>
  <si>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</si>
  <si>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</si>
  <si>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</si>
  <si>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</si>
  <si>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</si>
  <si>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</si>
  <si>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</si>
  <si>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</si>
  <si>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</si>
  <si>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</si>
  <si>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</si>
  <si>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</si>
  <si>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</si>
  <si>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</si>
  <si>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</si>
  <si>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</si>
  <si>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</si>
  <si>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</si>
  <si>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</si>
  <si>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</si>
  <si>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</si>
  <si>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</si>
  <si>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</si>
  <si>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</si>
  <si>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</si>
  <si>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</si>
  <si>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</si>
  <si>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</si>
  <si>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</si>
  <si>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</si>
  <si>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</si>
  <si>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</si>
  <si>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</si>
  <si>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</si>
  <si>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</si>
  <si>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</si>
  <si>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</si>
  <si>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</si>
  <si>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</si>
  <si>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</si>
  <si>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</si>
  <si>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</si>
  <si>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</si>
  <si>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</si>
  <si>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</si>
  <si>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</si>
  <si>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</si>
  <si>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</si>
  <si>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</si>
  <si>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</si>
  <si>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</si>
  <si>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</si>
  <si>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</si>
  <si>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</si>
  <si>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</si>
  <si>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</si>
  <si>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</si>
  <si>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</si>
  <si>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</si>
  <si>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</si>
  <si>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</si>
  <si>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</si>
  <si>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</si>
  <si>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</si>
  <si>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</si>
  <si>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</si>
  <si>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</si>
  <si>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</si>
  <si>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</si>
  <si>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</si>
  <si>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</si>
  <si>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</si>
  <si>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</si>
  <si>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</si>
  <si>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</si>
  <si>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</si>
  <si>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</si>
  <si>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</si>
  <si>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</si>
  <si>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</si>
  <si>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</si>
  <si>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</si>
  <si>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</si>
  <si>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</si>
  <si>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</si>
  <si>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</si>
  <si>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</si>
  <si>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</si>
  <si>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</si>
  <si>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</si>
  <si>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</si>
  <si>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</si>
  <si>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</si>
  <si>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</si>
  <si>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</si>
  <si>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</si>
  <si>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</si>
  <si>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</si>
  <si>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</si>
  <si>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</si>
  <si>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</si>
  <si>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</si>
  <si>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</si>
  <si>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</si>
  <si>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</si>
  <si>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</si>
  <si>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</si>
  <si>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</si>
  <si>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</si>
  <si>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</si>
  <si>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</si>
  <si>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</si>
  <si>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</si>
  <si>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</si>
  <si>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</si>
  <si>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</si>
  <si>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</si>
  <si>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</si>
  <si>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</si>
  <si>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</si>
  <si>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</si>
  <si>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</si>
  <si>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</si>
  <si>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</si>
  <si>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</si>
  <si>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</si>
  <si>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</si>
  <si>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</si>
  <si>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</si>
  <si>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</si>
  <si>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</si>
  <si>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</si>
  <si>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</si>
  <si>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</si>
  <si>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</si>
  <si>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</si>
  <si>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</si>
  <si>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</si>
  <si>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</si>
  <si>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</si>
  <si>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</si>
  <si>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</si>
  <si>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</si>
  <si>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</si>
  <si>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</si>
  <si>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</si>
  <si>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</si>
  <si>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</si>
  <si>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</si>
  <si>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</si>
  <si>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</si>
  <si>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</si>
  <si>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</si>
  <si>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</si>
  <si>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</si>
  <si>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</si>
  <si>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</si>
  <si>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</si>
  <si>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</si>
  <si>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</si>
  <si>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</si>
  <si>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</si>
  <si>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</si>
  <si>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</si>
  <si>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</si>
  <si>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</si>
  <si>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</si>
  <si>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</si>
  <si>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</si>
  <si>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</si>
  <si>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</si>
  <si>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</si>
  <si>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</si>
  <si>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</si>
  <si>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</si>
  <si>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</si>
  <si>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</si>
  <si>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</si>
  <si>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</si>
  <si>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</si>
  <si>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</si>
  <si>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</si>
  <si>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</si>
  <si>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</si>
  <si>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</si>
  <si>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</si>
  <si>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</si>
  <si>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</si>
  <si>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</si>
  <si>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</si>
  <si>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</si>
  <si>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</si>
  <si>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</si>
  <si>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</si>
  <si>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</si>
  <si>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</si>
  <si>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</si>
  <si>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</si>
  <si>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</si>
  <si>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</si>
  <si>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</si>
  <si>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</si>
  <si>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</si>
  <si>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</si>
  <si>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</si>
  <si>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</si>
  <si>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</si>
  <si>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</si>
  <si>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</si>
  <si>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</si>
  <si>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</si>
  <si>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</si>
  <si>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</si>
  <si>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</si>
  <si>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</si>
  <si>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</si>
  <si>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</si>
  <si>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</si>
  <si>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</si>
  <si>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</si>
  <si>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</si>
  <si>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</si>
  <si>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</si>
  <si>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</si>
  <si>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</si>
  <si>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</si>
  <si>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</si>
  <si>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</si>
  <si>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</si>
  <si>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</si>
  <si>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</si>
  <si>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</si>
  <si>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</si>
  <si>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</si>
  <si>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</si>
  <si>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</si>
  <si>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</si>
  <si>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</si>
  <si>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</si>
  <si>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</si>
  <si>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</si>
  <si>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</si>
  <si>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</si>
  <si>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</si>
  <si>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</si>
  <si>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</si>
  <si>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</si>
  <si>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</si>
  <si>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</si>
  <si>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</si>
  <si>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</si>
  <si>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</si>
  <si>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</si>
  <si>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</si>
  <si>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</si>
  <si>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</si>
  <si>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</si>
  <si>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</si>
  <si>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</si>
  <si>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</si>
  <si>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</si>
  <si>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</si>
  <si>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</si>
  <si>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</si>
  <si>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</si>
  <si>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</si>
  <si>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</si>
  <si>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</si>
  <si>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</si>
  <si>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</si>
  <si>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</si>
  <si>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</si>
  <si>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</si>
  <si>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</si>
  <si>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</si>
  <si>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</si>
  <si>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</si>
  <si>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</si>
  <si>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</si>
  <si>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</si>
  <si>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</si>
  <si>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</si>
  <si>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</si>
  <si>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</si>
  <si>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</si>
  <si>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</si>
  <si>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</si>
  <si>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</si>
  <si>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</si>
  <si>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</si>
  <si>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</si>
  <si>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</si>
  <si>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</si>
  <si>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</si>
  <si>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</si>
  <si>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</si>
  <si>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</si>
  <si>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</si>
  <si>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</si>
  <si>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</si>
  <si>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</si>
  <si>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</si>
  <si>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</si>
  <si>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</si>
  <si>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</si>
  <si>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</si>
  <si>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</si>
  <si>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</si>
  <si>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</si>
  <si>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</si>
  <si>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</si>
  <si>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</si>
  <si>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</si>
  <si>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</si>
  <si>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</si>
  <si>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</si>
  <si>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</si>
  <si>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</si>
  <si>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</si>
  <si>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</si>
  <si>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</si>
  <si>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</si>
  <si>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</si>
  <si>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</si>
  <si>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</si>
  <si>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</si>
  <si>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</si>
  <si>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</si>
  <si>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</si>
  <si>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</si>
  <si>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</si>
  <si>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</si>
  <si>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</si>
  <si>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</si>
  <si>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</si>
  <si>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</si>
  <si>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</si>
  <si>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</si>
  <si>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</si>
  <si>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</si>
  <si>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</si>
  <si>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</si>
  <si>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</si>
  <si>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</si>
  <si>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</si>
  <si>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</si>
  <si>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</si>
  <si>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</si>
  <si>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</si>
  <si>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</si>
  <si>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</si>
  <si>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</si>
  <si>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</si>
  <si>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</si>
  <si>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</si>
  <si>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</si>
  <si>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</si>
  <si>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</si>
  <si>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</si>
  <si>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</si>
  <si>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</si>
  <si>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</si>
  <si>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</si>
  <si>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</si>
  <si>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</si>
  <si>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</si>
  <si>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</si>
  <si>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</si>
  <si>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</si>
  <si>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</si>
  <si>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</si>
  <si>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</si>
  <si>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</si>
  <si>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</si>
  <si>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</si>
  <si>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</si>
  <si>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</si>
  <si>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</si>
  <si>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</si>
  <si>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</si>
  <si>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</si>
  <si>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</si>
  <si>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</si>
  <si>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</si>
  <si>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</si>
  <si>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</si>
  <si>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</si>
  <si>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</si>
  <si>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</si>
  <si>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</si>
  <si>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</si>
  <si>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</si>
  <si>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</si>
  <si>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</si>
  <si>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</si>
  <si>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</si>
  <si>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</si>
  <si>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</si>
  <si>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</si>
  <si>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</si>
  <si>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</si>
  <si>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</si>
  <si>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</si>
  <si>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</si>
  <si>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</si>
  <si>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</si>
  <si>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</si>
  <si>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</si>
  <si>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</si>
  <si>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</si>
  <si>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</si>
  <si>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</si>
  <si>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</si>
  <si>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</si>
  <si>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</si>
  <si>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</si>
  <si>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</si>
  <si>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</si>
  <si>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</si>
  <si>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</si>
  <si>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</si>
  <si>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</si>
  <si>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</si>
  <si>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</si>
  <si>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</si>
  <si>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</si>
  <si>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</si>
  <si>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</si>
  <si>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</si>
  <si>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</si>
  <si>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</si>
  <si>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</si>
  <si>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</si>
  <si>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</si>
  <si>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</si>
  <si>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</si>
  <si>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</si>
  <si>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</si>
  <si>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</si>
  <si>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</si>
  <si>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</si>
  <si>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</si>
  <si>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</si>
  <si>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</si>
  <si>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</si>
  <si>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</si>
  <si>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</si>
  <si>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</si>
  <si>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</si>
  <si>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</si>
  <si>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</si>
  <si>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</si>
  <si>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</si>
  <si>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</si>
  <si>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</si>
  <si>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</si>
  <si>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</si>
  <si>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</si>
  <si>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</si>
  <si>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</si>
  <si>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</si>
  <si>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</si>
  <si>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</si>
  <si>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</si>
  <si>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</si>
  <si>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</si>
  <si>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</si>
  <si>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</si>
  <si>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</si>
  <si>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</si>
  <si>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</si>
  <si>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</si>
  <si>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</si>
  <si>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</si>
  <si>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</si>
  <si>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</si>
  <si>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</si>
  <si>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</si>
  <si>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</si>
  <si>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</si>
  <si>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</si>
  <si>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</si>
  <si>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</si>
  <si>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</si>
  <si>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</si>
  <si>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</si>
  <si>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</si>
  <si>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</si>
  <si>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</si>
  <si>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</si>
  <si>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</si>
  <si>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</si>
  <si>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</si>
  <si>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</si>
  <si>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</si>
  <si>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</si>
  <si>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</si>
  <si>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</si>
  <si>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</si>
  <si>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</si>
  <si>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</si>
  <si>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</si>
  <si>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</si>
  <si>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</si>
  <si>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</si>
  <si>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</si>
  <si>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</si>
  <si>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</si>
  <si>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</si>
  <si>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</si>
  <si>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</si>
  <si>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</si>
  <si>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</si>
  <si>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</si>
  <si>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</si>
  <si>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</si>
  <si>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</si>
  <si>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</si>
  <si>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</si>
  <si>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</si>
  <si>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</si>
  <si>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</si>
  <si>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</si>
  <si>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</si>
  <si>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</si>
  <si>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</si>
  <si>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</si>
  <si>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</si>
  <si>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</si>
  <si>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</si>
  <si>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</si>
  <si>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</si>
  <si>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</si>
  <si>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</si>
  <si>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</si>
  <si>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</si>
  <si>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</si>
  <si>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</si>
  <si>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</si>
  <si>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</si>
  <si>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</si>
  <si>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</si>
  <si>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</si>
  <si>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</si>
  <si>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</si>
  <si>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</si>
  <si>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</si>
  <si>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</si>
  <si>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</si>
  <si>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</si>
  <si>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</si>
  <si>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</si>
  <si>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</si>
  <si>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</si>
  <si>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</si>
  <si>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</si>
  <si>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</si>
  <si>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</si>
  <si>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</si>
  <si>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</si>
  <si>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</si>
  <si>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</si>
  <si>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</si>
  <si>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</si>
  <si>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</si>
  <si>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</si>
  <si>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</si>
  <si>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</si>
  <si>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</si>
  <si>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</si>
  <si>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</si>
  <si>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</si>
  <si>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</si>
  <si>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t>
  </si>
  <si>
    <t xml:space="preserve">Site located inside Kidana Project and no access for Car </t>
  </si>
  <si>
    <t>TT-20251208-01838</t>
  </si>
  <si>
    <t xml:space="preserve">EM team need 15 min </t>
  </si>
  <si>
    <t>TT-20251208-01207</t>
  </si>
  <si>
    <t>scatteted sites HAJ0127 &amp; HAJ0120 /  Sceco black out on HAJJ area , Teams secured HUb sites by PG</t>
  </si>
  <si>
    <t>PCM-20251208-00002038</t>
  </si>
  <si>
    <t xml:space="preserve">EM team need 30 min </t>
  </si>
  <si>
    <t>PCM-20251208-00001680</t>
  </si>
  <si>
    <t>ETA  60min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</si>
</sst>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4" totalsRowShown="0" headerRowDxfId="96" dataDxfId="95" headerRowBorderDxfId="93" tableBorderDxfId="94" totalsRowBorderDxfId="92">
  <autoFilter ref="A1:L1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0" totalsRowShown="0" headerRowDxfId="79" dataDxfId="78" headerRowBorderDxfId="76" tableBorderDxfId="77" totalsRowBorderDxfId="75">
  <autoFilter ref="A1:L2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 totalsRowShown="0" headerRowDxfId="29" dataDxfId="28" headerRowBorderDxfId="26" tableBorderDxfId="27">
  <autoFilter ref="A1:L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4"/>
  <sheetViews>
    <sheetView workbookViewId="0">
      <selection activeCell="G4" sqref="G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336.79574166666862</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45999.744167592595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45999.744167592595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45999.744167592595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45999.744167592595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45999.744167592595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45999.744167592595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45999.744167592595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45999.744167592595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45999.744167592595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45999.744167592595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45999.744167592595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45999.744167592595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45999.744167592595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45999.744167592595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45999.744167592595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45999.744167592595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45999.744167592595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45999.744167592595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45999.744167592595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45999.744167592595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45999.744167592595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45999.744167592595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45999.744167592595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45999.744167592595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45999.744167592595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45999.744167592595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45999.744167592595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45999.744167592595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45999.744167592595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45999.744167592595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45999.744167592595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45999.744167592595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45999.744167592595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45999.744167592595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45999.744167592595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45999.744167592595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45999.744167592595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45999.744167592595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45999.744167592595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45999.744167592595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45999.744167592595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45999.744167592595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45999.744167592595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45999.744167592595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45999.744167592595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45999.744167592595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45999.744167592595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45999.744167592595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45999.744167592595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45999.744167592595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45999.744167592595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45999.744167592595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45999.744167592595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45999.744167592595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45999.744167592595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45999.744167592595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45999.744167592595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45999.744167592595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45999.744167592595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45999.744167592595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45999.744167592595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45999.744167592595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45999.744167592595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45999.744167592595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45999.744167592595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45999.744167592595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45999.744167592595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45999.744167592595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45999.744167592595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45999.744167592595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45999.744167592595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45999.744167592595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45999.744167592595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45999.744167592595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45999.744167592595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45999.744167592595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45999.744167592595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45999.744167592595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45999.744167592595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45999.744167592595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45999.744167592595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45999.744167592595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45999.744167592595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45999.744167592595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45999.744167592595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45999.744167592595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45999.744167592595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45999.744167592595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45999.744167592595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45999.744167592595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45999.744167592595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45999.744167592595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45999.744167592595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45999.744167592595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45999.744167592595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45999.744167592595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45999.744167592595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45999.744167592595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45999.744167592595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45999.744167592595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45999.744167592595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45999.744167592595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45999.744167592595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45999.744167592595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45999.744167592595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45999.744167592595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45999.744167592595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45999.744167592595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45999.744167592595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45999.744167592595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45999.744167592595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45999.744167592595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45999.744167592595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45999.744167592595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45999.744167592595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45999.744167592595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45999.744167592595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45999.744167592595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45999.744167592595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45999.744167592595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45999.744167592595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45999.744167592595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45999.744167592595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45999.744167592595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45999.744167592595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45999.744167592595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45999.744167592595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45999.744167592595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45999.744167592595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45999.744167592595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45999.744167592595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45999.744167592595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45999.744167592595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45999.744167592595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45999.744167592595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45999.744167592595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45999.744167592595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45999.744167592595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45999.744167592595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45999.744167592595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45999.744167592595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45999.744167592595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45999.744167592595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45999.744167592595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45999.744167592595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45999.744167592595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45999.744167592595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45999.744167592595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45999.744167592595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45999.744167592595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45999.744167592595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45999.744167592595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45999.744167592595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45999.744167592595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45999.744167592595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45999.744167592595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45999.744167592595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45999.744167592595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45999.744167592595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45999.744167592595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45999.744167592595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45999.744167592595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45999.744167592595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45999.744167592595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45999.744167592595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45999.744167592595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45999.744167592595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45999.744167592595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45999.744167592595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45999.744167592595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45999.744167592595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45999.744167592595</v>
      </c>
      <c r="H174" s="122"/>
      <c r="I174" s="124" t="str">
        <f>IFERROR(VLOOKUP(D174,DB!A:F,6,0),"")</f>
        <v/>
      </c>
      <c r="J174" s="124" t="str">
        <f>IFERROR(VLOOKUP(D174,DB!A:G,7,0),"")</f>
        <v/>
      </c>
      <c r="K174" s="120"/>
      <c r="L174" s="119" t="str">
        <f>IFERROR(VLOOKUP(D174,DB!A:I,9,0),"")</f>
        <v/>
      </c>
    </row>
  </sheetData>
  <customSheetViews>
    <customSheetView guid="{F6042A99-DD27-4453-835D-0834D95730CC}" filter="1" showAutoFilter="1">
      <pageMargins left="0" right="0" top="0" bottom="0" header="0" footer="0"/>
      <autoFilter ref="B1:M1" xr:uid="{A083C607-0DFC-4C8C-BB1F-06062AEC7970}"/>
    </customSheetView>
  </customSheetViews>
  <dataValidations count="2">
    <dataValidation allowBlank="1" showInputMessage="1" showErrorMessage="1" sqref="E1" xr:uid="{5DBA255D-CDD9-49FB-AD3C-AF70AB4EE696}"/>
    <dataValidation type="list" allowBlank="1" showInputMessage="1" showErrorMessage="1" sqref="E2:E1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0"/>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174.74432962963328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15.356748611113289</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2.3887856481524068</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81"/>
      <c r="F6" s="97"/>
      <c r="G6" s="98">
        <f ca="1">IFERROR(NOW()-F6,"-")</f>
        <v>45999.744167592595</v>
      </c>
      <c r="H6" s="97"/>
      <c r="I6" s="18" t="str">
        <f>IFERROR(VLOOKUP(D6,DB!A:F,6,0),"")</f>
        <v/>
      </c>
      <c r="J6" s="18" t="str">
        <f>IFERROR(VLOOKUP(D6,DB!A:G,7,0),"")</f>
        <v/>
      </c>
      <c r="K6" s="19"/>
      <c r="L6" s="18" t="str">
        <f>IFERROR(VLOOKUP(D6,DB!A:I,9,0),"")</f>
        <v/>
      </c>
    </row>
    <row r="7" spans="1:12" ht="31.5" customHeight="1">
      <c r="A7" s="96"/>
      <c r="B7" s="18" t="str">
        <f>IFERROR(VLOOKUP(D7,DB!A:K,11,0),"")</f>
        <v/>
      </c>
      <c r="C7" s="18"/>
      <c r="D7" s="18"/>
      <c r="E7" s="81"/>
      <c r="F7" s="97"/>
      <c r="G7" s="98">
        <f ca="1">IFERROR(NOW()-F7,"-")</f>
        <v>45999.744167592595</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45999.744167592595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45999.744167592595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45999.744167592595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45999.744167592595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45999.744167592595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45999.744167592595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45999.744167592595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45999.744167592595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45999.744167592595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45999.744167592595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45999.744167592595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45999.744167592595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45999.744167592595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45999.744167592595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45999.744167592595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45999.744167592595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45999.744167592595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45999.744167592595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45999.744167592595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45999.744167592595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45999.744167592595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45999.744167592595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45999.744167592595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45999.744167592595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45999.744167592595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45999.744167592595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45999.744167592595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45999.744167592595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45999.744167592595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45999.744167592595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45999.744167592595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45999.744167592595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45999.744167592595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45999.744167592595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45999.744167592595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45999.744167592595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45999.744167592595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45999.744167592595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45999.744167592595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45999.744167592595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45999.744167592595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45999.744167592595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45999.744167592595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45999.744167592595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45999.744167592595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45999.744167592595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45999.744167592595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45999.744167592595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45999.744167592595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45999.744167592595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45999.744167592595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45999.744167592595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45999.744167592595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45999.744167592595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45999.744167592595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45999.744167592595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45999.744167592595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45999.744167592595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45999.744167592595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45999.744167592595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45999.744167592595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45999.744167592595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45999.744167592595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45999.744167592595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45999.744167592595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45999.744167592595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45999.744167592595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45999.744167592595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45999.744167592595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45999.744167592595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45999.744167592595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45999.744167592595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45999.744167592595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45999.744167592595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45999.744167592595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45999.744167592595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45999.744167592595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45999.744167592595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45999.744167592595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45999.744167592595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45999.744167592595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45999.744167592595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45999.744167592595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45999.744167592595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45999.744167592595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45999.744167592595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45999.744167592595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45999.744167592595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45999.744167592595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45999.744167592595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45999.744167592595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45999.744167592595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45999.744167592595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45999.744167592595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45999.744167592595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45999.744167592595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45999.744167592595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45999.744167592595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45999.744167592595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45999.744167592595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45999.744167592595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45999.744167592595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45999.744167592595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45999.744167592595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45999.744167592595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45999.744167592595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45999.744167592595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45999.744167592595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45999.744167592595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45999.744167592595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45999.744167592595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45999.744167592595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45999.744167592595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45999.744167592595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45999.744167592595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45999.744167592595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45999.744167592595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45999.744167592595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45999.744167592595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45999.744167592595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45999.744167592595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45999.744167592595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45999.744167592595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45999.744167592595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45999.744167592595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45999.744167592595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45999.744167592595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45999.744167592595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45999.744167592595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45999.744167592595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45999.744167592595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45999.744167592595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45999.744167592595</v>
      </c>
      <c r="H140" s="97"/>
      <c r="I140" s="18" t="str">
        <f>IFERROR(VLOOKUP(D140,DB!A:F,6,0),"")</f>
        <v/>
      </c>
      <c r="J140" s="18" t="str">
        <f>IFERROR(VLOOKUP(D140,DB!A:G,7,0),"")</f>
        <v/>
      </c>
      <c r="K140" s="19"/>
      <c r="L140" s="18" t="str">
        <f>IFERROR(VLOOKUP(D140,DB!A:I,9,0),"")</f>
        <v/>
      </c>
    </row>
    <row r="141" spans="1:12" ht="31.5" customHeight="1">
      <c r="A141" s="146"/>
      <c r="B141" s="147" t="str">
        <f>IFERROR(VLOOKUP(D141,DB!A:K,11,0),"")</f>
        <v/>
      </c>
      <c r="C141" s="147"/>
      <c r="D141" s="147"/>
      <c r="E141" s="147"/>
      <c r="F141" s="148"/>
      <c r="G141" s="149">
        <f ca="1">IFERROR(NOW()-F141,"-")</f>
        <v>45999.744167592595</v>
      </c>
      <c r="H141" s="148"/>
      <c r="I141" s="147" t="str">
        <f>IFERROR(VLOOKUP(D141,DB!A:F,6,0),"")</f>
        <v/>
      </c>
      <c r="J141" s="147" t="str">
        <f>IFERROR(VLOOKUP(D141,DB!A:G,7,0),"")</f>
        <v/>
      </c>
      <c r="K141" s="150"/>
      <c r="L141" s="147" t="str">
        <f>IFERROR(VLOOKUP(D141,DB!A:I,9,0),"")</f>
        <v/>
      </c>
    </row>
    <row r="142" spans="1:12" ht="31.5" customHeight="1">
      <c r="A142" s="96"/>
      <c r="B142" s="18" t="str">
        <f>IFERROR(VLOOKUP(D142,DB!A:K,11,0),"")</f>
        <v/>
      </c>
      <c r="C142" s="18"/>
      <c r="D142" s="18"/>
      <c r="E142" s="18"/>
      <c r="F142" s="97"/>
      <c r="G142" s="98">
        <f ca="1">IFERROR(NOW()-F142,"-")</f>
        <v>45999.744167592595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45999.744167592595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45999.744167592595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45999.744167592595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45999.744167592595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45999.744167592595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45999.744167592595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45999.744167592595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45999.744167592595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45999.744167592595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45999.744167592595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45999.744167592595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45999.744167592595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45999.744167592595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45999.744167592595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45999.744167592595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45999.744167592595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45999.744167592595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45999.744167592595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45999.744167592595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45999.744167592595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45999.744167592595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45999.744167592595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45999.744167592595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45999.744167592595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45999.744167592595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45999.744167592595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45999.744167592595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45999.744167592595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45999.744167592595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45999.744167592595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45999.744167592595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45999.744167592595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45999.744167592595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45999.744167592595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45999.744167592595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45999.744167592595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45999.744167592595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45999.744167592595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45999.744167592595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45999.744167592595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45999.744167592595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45999.744167592595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45999.744167592595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45999.744167592595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45999.744167592595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45999.744167592595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45999.744167592595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45999.744167592595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45999.744167592595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45999.744167592595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45999.744167592595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45999.744167592595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45999.744167592595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45999.744167592595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45999.744167592595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45999.744167592595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45999.744167592595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45999.744167592595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45999.744167592595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45999.744167592595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45999.744167592595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45999.744167592595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45999.744167592595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45999.744167592595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45999.744167592595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45999.744167592595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45999.744167592595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45999.744167592595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45999.744167592595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45999.744167592595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45999.744167592595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45999.744167592595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45999.744167592595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45999.744167592595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45999.744167592595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45999.744167592595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45999.744167592595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45999.744167592595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45999.744167592595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45999.744167592595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45999.744167592595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45999.744167592595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45999.744167592595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45999.744167592595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45999.744167592595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45999.744167592595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45999.744167592595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45999.744167592595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45999.744167592595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45999.744167592595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45999.744167592595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45999.744167592595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45999.744167592595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45999.744167592595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45999.744167592595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45999.744167592595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45999.744167592595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45999.744167592595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45999.744167592595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45999.744167592595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45999.744167592595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45999.744167592595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45999.744167592595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45999.744167592595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45999.744167592595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45999.744167592595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45999.744167592595</v>
      </c>
      <c r="H249" s="97"/>
      <c r="I249" s="18" t="str">
        <f>IFERROR(VLOOKUP(D249,DB!A:F,6,0),"")</f>
        <v/>
      </c>
      <c r="J249" s="18" t="str">
        <f>IFERROR(VLOOKUP(D249,DB!A:G,7,0),"")</f>
        <v/>
      </c>
      <c r="K249" s="19"/>
      <c r="L249" s="18" t="str">
        <f>IFERROR(VLOOKUP(D249,DB!A:I,9,0),"")</f>
        <v/>
      </c>
    </row>
    <row r="250" spans="1:12" ht="31.5" customHeight="1">
      <c r="A250" s="146"/>
      <c r="B250" s="147" t="str">
        <f>IFERROR(VLOOKUP(D250,DB!A:K,11,0),"")</f>
        <v/>
      </c>
      <c r="C250" s="147"/>
      <c r="D250" s="147"/>
      <c r="E250" s="147"/>
      <c r="F250" s="148"/>
      <c r="G250" s="149">
        <f ca="1">IFERROR(NOW()-F250,"-")</f>
        <v>45999.744167592595</v>
      </c>
      <c r="H250" s="148"/>
      <c r="I250" s="147" t="str">
        <f>IFERROR(VLOOKUP(D250,DB!A:F,6,0),"")</f>
        <v/>
      </c>
      <c r="J250" s="147" t="str">
        <f>IFERROR(VLOOKUP(D250,DB!A:G,7,0),"")</f>
        <v/>
      </c>
      <c r="K250" s="150"/>
      <c r="L250" s="147" t="str">
        <f>IFERROR(VLOOKUP(D250,DB!A:I,9,0),"")</f>
        <v/>
      </c>
    </row>
  </sheetData>
  <dataValidations count="2">
    <dataValidation allowBlank="1" showInputMessage="1" showErrorMessage="1" sqref="E1" xr:uid="{4D935161-CDD3-4592-B877-3FB59C99E142}"/>
    <dataValidation type="list" allowBlank="1" showInputMessage="1" showErrorMessage="1" sqref="E3:E1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45999.744167592595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45999.744167592595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45999.744167592595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45999.744167592595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45999.744167592595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45999.744167592595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45999.744167592595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45999.744167592595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45999.744167592595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45999.744167592595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45999.744167592595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45999.744167592595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45999.744167592595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45999.744167592595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45999.744167592595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45999.744167592595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45999.744167592595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45999.744167592595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45999.744167592595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45999.744167592595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45999.744167592595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45999.744167592595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45999.744167592595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45999.744167592595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45999.744167592595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45999.744167592595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45999.744167592595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45999.744167592595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45999.744167592595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45999.744167592595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45999.744167592595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45999.744167592595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45999.744167592595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45999.744167592595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45999.744167592595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45999.744167592595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45999.744167592595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45999.744167592595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45999.744167592595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45999.744167592595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45999.744167592595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45999.744167592595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45999.744167592595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45999.744167592595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45999.744167592595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45999.744167592595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45999.744167592595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45999.744167592595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45999.744167592595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45999.744167592595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45999.744167592595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45999.744167592595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45999.744167592595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45999.744167592595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45999.744167592595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45999.744167592595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45999.744167592595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45999.744167592595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45999.744167592595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45999.744167592595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45999.744167592595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45999.744167592595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45999.744167592595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45999.744167592595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45999.744167592595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45999.744167592595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45999.744167592595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45999.744167592595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45999.744167592595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45999.744167592595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45999.744167592595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45999.744167592595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45999.744167592595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45999.744167592595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45999.744167592595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45999.744167592595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45999.744167592595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45999.744167592595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45999.744167592595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45999.744167592595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45999.744167592595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45999.744167592595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45999.744167592595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45999.744167592595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45999.744167592595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45999.744167592595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45999.744167592595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45999.744167592595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45999.744167592595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45999.744167592595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45999.744167592595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45999.744167592595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45999.744167592595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45999.744167592595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45999.744167592595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45999.744167592595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45999.744167592595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45999.744167592595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45999.744167592595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45999.744167592595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45999.744167592595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45999.744167592595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45999.744167592595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45999.744167592595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45999.744167592595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45999.744167592595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45999.744167592595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45999.744167592595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45999.744167592595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45999.744167592595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45999.744167592595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45999.744167592595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45999.744167592595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45999.744167592595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45999.744167592595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45999.744167592595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45999.744167592595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45999.744167592595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45999.744167592595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45999.744167592595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45999.744167592595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45999.744167592595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45999.744167592595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45999.744167592595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45999.744167592595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45999.744167592595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45999.744167592595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45999.744167592595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45999.744167592595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45999.744167592595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45999.744167592595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45999.744167592595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45999.744167592595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45999.744167592595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45999.744167592595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45999.744167592595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45999.744167592595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45999.744167592595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45999.744167592595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45999.744167592595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45999.744167592595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45999.744167592595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45999.744167592595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45999.744167592595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45999.744167592595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45999.744167592595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45999.744167592595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45999.744167592595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45999.744167592595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45999.744167592595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45999.744167592595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45999.744167592595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45999.744167592595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45999.744167592595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45999.744167592595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45999.744167592595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45999.744167592595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45999.744167592595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45999.744167592595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45999.744167592595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45999.744167592595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45999.744167592595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45999.744167592595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45999.744167592595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45999.744167592595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45999.744167592595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45999.744167592595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45999.744167592595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45999.744167592595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45999.744167592595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45999.744167592595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45999.744167592595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45999.744167592595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45999.744167592595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45999.744167592595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45999.744167592595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45999.744167592595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45999.744167592595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45999.744167592595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45999.744167592595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45999.744167592595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45999.744167592595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45999.744167592595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45999.744167592595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45999.744167592595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45999.744167592595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45999.744167592595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45999.744167592595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45999.744167592595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45999.744167592595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45999.744167592595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45999.744167592595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45999.744167592595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45999.744167592595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45999.744167592595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45999.744167592595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45999.744167592595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45999.744167592595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45999.744167592595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45999.744167592595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45999.744167592595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45999.744167592595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45999.744167592595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45999.744167592595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45999.744167592595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45999.744167592595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45999.744167592595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45999.744167592595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45999.744167592595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45999.744167592595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45999.744167592595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45999.744167592595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45999.744167592595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45999.744167592595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45999.744167592595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45999.744167592595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45999.744167592595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45999.744167592595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45999.744167592595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45999.744167592595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45999.744167592595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45999.744167592595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45999.744167592595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45999.744167592595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45999.744167592595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45999.744167592595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45999.744167592595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45999.744167592595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45999.744167592595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45999.744167592595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45999.744167592595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45999.744167592595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45999.744167592595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45999.744167592595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45999.744167592595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45999.744167592595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45999.744167592595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45999.744167592595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45999.744167592595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45999.744167592595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45999.744167592595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45999.744167592595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45999.744167592595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45999.744167592595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45999.744167592595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45999.744167592595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45999.744167592595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45999.744167592595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45999.744167592595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45999.744167592595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45999.744167592595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45999.744167592595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45999.744167592595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45999.744167592595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45999.744167592595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45999.744167592595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45999.744167592595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45999.744167592595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45999.744167592595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45999.744167592595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45999.744167592595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45999.744167592595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45999.744167592595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45999.744167592595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45999.744167592595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45999.744167592595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45999.744167592595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45999.744167592595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45999.744167592595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45999.744167592595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45999.744167592595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45999.744167592595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45999.744167592595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45999.744167592595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45999.744167592595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45999.744167592595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45999.744167592595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45999.744167592595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45999.744167592595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45999.744167592595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45999.744167592595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45999.744167592595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45999.744167592595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45999.744167592595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45999.744167592595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45999.744167592595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45999.744167592595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45999.744167592595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45999.744167592595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45999.744167592595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45999.744167592595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45999.744167592595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45999.744167592595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45999.744167592595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45999.744167592595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45999.744167592595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45999.744167592595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45999.744167592595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45999.744167592595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45999.744167592595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45999.744167592595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45999.744167592595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45999.744167592595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45999.744167592595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45999.744167592595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45999.744167592595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45999.744167592595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45999.744167592595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45999.744167592595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45999.744167592595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45999.744167592595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45999.744167592595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45999.744167592595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45999.744167592595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45999.744167592595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45999.744167592595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45999.744167592595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45999.744167592595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45999.744167592595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45999.744167592595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45999.744167592595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45999.744167592595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45999.744167592595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45999.744167592595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45999.744167592595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45999.744167592595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45999.744167592595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45999.744167592595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45999.744167592595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45999.744167592595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45999.744167592595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45999.744167592595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45999.744167592595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45999.744167592595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45999.744167592595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45999.744167592595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45999.744167592595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45999.744167592595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45999.744167592595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45999.744167592595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45999.744167592595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45999.744167592595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45999.744167592595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45999.744167592595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45999.744167592595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45999.744167592595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45999.744167592595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45999.744167592595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45999.744167592595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45999.744167592595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45999.744167592595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45999.744167592595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45999.744167592595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45999.744167592595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45999.744167592595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45999.744167592595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45999.744167592595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45999.744167592595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45999.744167592595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45999.744167592595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45999.744167592595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45999.744167592595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45999.744167592595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45999.744167592595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45999.744167592595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45999.744167592595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45999.744167592595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45999.744167592595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45999.744167592595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45999.744167592595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45999.744167592595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45999.744167592595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45999.744167592595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45999.744167592595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45999.744167592595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45999.744167592595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45999.744167592595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45999.744167592595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45999.744167592595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45999.744167592595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45999.744167592595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45999.744167592595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45999.744167592595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45999.744167592595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45999.744167592595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45999.744167592595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45999.744167592595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45999.744167592595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45999.744167592595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45999.744167592595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45999.744167592595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45999.744167592595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45999.744167592595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45999.744167592595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45999.744167592595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45999.744167592595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45999.744167592595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45999.744167592595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45999.744167592595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45999.744167592595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45999.744167592595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45999.744167592595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45999.744167592595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45999.744167592595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45999.744167592595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45999.744167592595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45999.744167592595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45999.744167592595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45999.744167592595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45999.744167592595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45999.744167592595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45999.744167592595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45999.744167592595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45999.744167592595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45999.744167592595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45999.744167592595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45999.744167592595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45999.744167592595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45999.744167592595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45999.744167592595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45999.744167592595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45999.744167592595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45999.744167592595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45999.744167592595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45999.744167592595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45999.744167592595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45999.744167592595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45999.744167592595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45999.744167592595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45999.744167592595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45999.744167592595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45999.744167592595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45999.744167592595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45999.744167592595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45999.744167592595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45999.744167592595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45999.744167592595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45999.744167592595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45999.744167592595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45999.744167592595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45999.744167592595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45999.744167592595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45999.744167592595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45999.744167592595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45999.744167592595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45999.744167592595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45999.744167592595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45999.744167592595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45999.744167592595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45999.744167592595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45999.744167592595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45999.744167592595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45999.744167592595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45999.744167592595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45999.744167592595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45999.744167592595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45999.744167592595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45999.744167592595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45999.744167592595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45999.744167592595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45999.744167592595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45999.744167592595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45999.744167592595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45999.744167592595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45999.744167592595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45999.744167592595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45999.744167592595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45999.744167592595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45999.744167592595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45999.744167592595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45999.744167592595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45999.744167592595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45999.744167592595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45999.744167592595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45999.744167592595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45999.744167592595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45999.744167592595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45999.744167592595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45999.744167592595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45999.744167592595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45999.744167592595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45999.744167592595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45999.744167592595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45999.744167592595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45999.744167592595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45999.744167592595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45999.744167592595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45999.744167592595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45999.744167592595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45999.744167592595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45999.744167592595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45999.744167592595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45999.744167592595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45999.744167592595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45999.744167592595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45999.744167592595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45999.744167592595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45999.744167592595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45999.744167592595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45999.744167592595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45999.744167592595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45999.744167592595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45999.744167592595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45999.744167592595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45999.744167592595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45999.744167592595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45999.744167592595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45999.744167592595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45999.744167592595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45999.744167592595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45999.744167592595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45999.744167592595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45999.744167592595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45999.744167592595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45999.744167592595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45999.744167592595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45999.744167592595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45999.744167592595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45999.744167592595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45999.744167592595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45999.744167592595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45999.744167592595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45999.744167592595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45999.744167592595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45999.744167592595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45999.744167592595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45999.744167592595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45999.744167592595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45999.744167592595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45999.744167592595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45999.744167592595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45999.744167592595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45999.744167592595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45999.744167592595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45999.744167592595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45999.744167592595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45999.744167592595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45999.744167592595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45999.744167592595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45999.744167592595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45999.744167592595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45999.744167592595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45999.744167592595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45999.744167592595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45999.744167592595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45999.744167592595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45999.744167592595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45999.744167592595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45999.744167592595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45999.744167592595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45999.744167592595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45999.744167592595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45999.744167592595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45999.744167592595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45999.744167592595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45999.744167592595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45999.744167592595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45999.744167592595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45999.744167592595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45999.744167592595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45999.744167592595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45999.744167592595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45999.744167592595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45999.744167592595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45999.744167592595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45999.744167592595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45999.744167592595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45999.744167592595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45999.744167592595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45999.744167592595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45999.744167592595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45999.744167592595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45999.744167592595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45999.744167592595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45999.744167592595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45999.744167592595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45999.744167592595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45999.744167592595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45999.744167592595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45999.744167592595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45999.744167592595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45999.744167592595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45999.744167592595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45999.744167592595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45999.744167592595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45999.744167592595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45999.744167592595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45999.744167592595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45999.744167592595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45999.744167592595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45999.744167592595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45999.744167592595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45999.744167592595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45999.744167592595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45999.744167592595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45999.744167592595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45999.744167592595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45999.744167592595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45999.744167592595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45999.744167592595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45999.744167592595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45999.744167592595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45999.744167592595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45999.744167592595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45999.744167592595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45999.744167592595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45999.744167592595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45999.744167592595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45999.744167592595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45999.744167592595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45999.744167592595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45999.744167592595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45999.744167592595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45999.744167592595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45999.744167592595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45999.744167592595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45999.744167592595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45999.744167592595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45999.744167592595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45999.744167592595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45999.744167592595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45999.744167592595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45999.744167592595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45999.744167592595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45999.744167592595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45999.744167592595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45999.744167592595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45999.744167592595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45999.744167592595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45999.744167592595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45999.744167592595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45999.744167592595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45999.744167592595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45999.744167592595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45999.744167592595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45999.744167592595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45999.744167592595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45999.744167592595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45999.744167592595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45999.744167592595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45999.744167592595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45999.744167592595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45999.744167592595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45999.744167592595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45999.744167592595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45999.744167592595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45999.744167592595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45999.744167592595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45999.744167592595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45999.744167592595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45999.744167592595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45999.744167592595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45999.744167592595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45999.744167592595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45999.744167592595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45999.744167592595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45999.744167592595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45999.744167592595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45999.744167592595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45999.744167592595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45999.744167592595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45999.744167592595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45999.744167592595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45999.744167592595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45999.744167592595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45999.744167592595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45999.744167592595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45999.744167592595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45999.744167592595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45999.744167592595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45999.744167592595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45999.744167592595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45999.744167592595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45999.744167592595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45999.744167592595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45999.744167592595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45999.744167592595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45999.744167592595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45999.744167592595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45999.744167592595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45999.744167592595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45999.744167592595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45999.744167592595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45999.744167592595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45999.744167592595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45999.744167592595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45999.744167592595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45999.744167592595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45999.744167592595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45999.744167592595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45999.744167592595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45999.744167592595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45999.744167592595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45999.744167592595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45999.744167592595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45999.744167592595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45999.744167592595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45999.744167592595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45999.744167592595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45999.744167592595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45999.744167592595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45999.744167592595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45999.744167592595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45999.744167592595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45999.744167592595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45999.744167592595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45999.744167592595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45999.744167592595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45999.744167592595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45999.744167592595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45999.744167592595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45999.744167592595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45999.744167592595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45999.744167592595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45999.744167592595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45999.744167592595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45999.744167592595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45999.744167592595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45999.744167592595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45999.744167592595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45999.744167592595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45999.744167592595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45999.744167592595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45999.744167592595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45999.744167592595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45999.744167592595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45999.744167592595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45999.744167592595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45999.744167592595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45999.744167592595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45999.744167592595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45999.744167592595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45999.744167592595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45999.744167592595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45999.744167592595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45999.744167592595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45999.744167592595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45999.744167592595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45999.744167592595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45999.744167592595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45999.744167592595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45999.744167592595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45999.744167592595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45999.744167592595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45999.744167592595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45999.744167592595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45999.744167592595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45999.744167592595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45999.744167592595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45999.744167592595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45999.744167592595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45999.744167592595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45999.744167592595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45999.744167592595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45999.744167592595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45999.744167592595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45999.744167592595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45999.744167592595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45999.744167592595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45999.744167592595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45999.744167592595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45999.744167592595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45999.744167592595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45999.744167592595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45999.744167592595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45999.744167592595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45999.744167592595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45999.744167592595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45999.744167592595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45999.744167592595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45999.744167592595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45999.744167592595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45999.744167592595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45999.744167592595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45999.744167592595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45999.744167592595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45999.744167592595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45999.744167592595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45999.744167592595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45999.744167592595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45999.744167592595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45999.744167592595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45999.744167592595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45999.744167592595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45999.744167592595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45999.744167592595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45999.744167592595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45999.744167592595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45999.744167592595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45999.744167592595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45999.744167592595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45999.744167592595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45999.744167592595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45999.744167592595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45999.744167592595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45999.744167592595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45999.744167592595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45999.744167592595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45999.744167592595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45999.744167592595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45999.744167592595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45999.744167592595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45999.744167592595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45999.744167592595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45999.744167592595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45999.744167592595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45999.744167592595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45999.744167592595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45999.744167592595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45999.744167592595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45999.744167592595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45999.744167592595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45999.744167592595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45999.744167592595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45999.744167592595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45999.744167592595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45999.744167592595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45999.744167592595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45999.744167592595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45999.744167592595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45999.744167592595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45999.744167592595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45999.744167592595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45999.744167592595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45999.744167592595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45999.744167592595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45999.744167592595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45999.744167592595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45999.744167592595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45999.744167592595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45999.744167592595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45999.744167592595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45999.744167592595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45999.744167592595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45999.744167592595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45999.744167592595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45999.744167592595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45999.744167592595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45999.744167592595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45999.744167592595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45999.744167592595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45999.744167592595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45999.744167592595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45999.744167592595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45999.744167592595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45999.744167592595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45999.744167592595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45999.744167592595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45999.744167592595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45999.744167592595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45999.744167592595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45999.744167592595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45999.744167592595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45999.744167592595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45999.744167592595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45999.744167592595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45999.744167592595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45999.744167592595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45999.744167592595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45999.744167592595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45999.744167592595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45999.744167592595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45999.744167592595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45999.744167592595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45999.744167592595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45999.744167592595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45999.744167592595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45999.744167592595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45999.744167592595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45999.744167592595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45999.744167592595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45999.744167592595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45999.744167592595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45999.744167592595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45999.744167592595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45999.744167592595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45999.744167592595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45999.744167592595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45999.744167592595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45999.744167592595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45999.744167592595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45999.744167592595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45999.744167592595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45999.744167592595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45999.744167592595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45999.744167592595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45999.744167592595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45999.744167592595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45999.744167592595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45999.744167592595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45999.744167592595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45999.744167592595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45999.744167592595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45999.744167592595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45999.744167592595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296.26344999999856</v>
      </c>
      <c r="H2" s="91">
        <v>45703.474768518521</v>
      </c>
      <c r="I2" s="91" t="str">
        <f>IFERROR(VLOOKUP(D2,DB!A:F,6,0),"")</f>
        <v>SCECO</v>
      </c>
      <c r="J2" s="91" t="str">
        <f>IFERROR(VLOOKUP(D2,DB!A:G,7,0),"")</f>
        <v>Dead</v>
      </c>
      <c r="K2" s="93" t="s">
        <v>39120</v>
      </c>
      <c r="L2" s="87" t="str">
        <f>IFERROR(VLOOKUP(D2,DB!A:I,9,0),"")</f>
        <v>Latis</v>
      </c>
    </row>
    <row r="3" spans="1:16" ht="19.5" customHeight="1">
      <c r="A3" s="107" t="s">
        <v>39121</v>
      </c>
      <c r="B3" s="107" t="str">
        <f>IFERROR(VLOOKUP(D3,DB!A:K,11,0),"")</f>
        <v>R4</v>
      </c>
      <c r="C3" s="89">
        <v>2</v>
      </c>
      <c r="D3" s="87" t="s">
        <v>32943</v>
      </c>
      <c r="E3" s="90" t="s">
        <v>39106</v>
      </c>
      <c r="F3" s="91">
        <v>45998.79414351852</v>
      </c>
      <c r="G3" s="92">
        <f t="shared" ref="G3:G18" ca="1" si="0">IFERROR(NOW()-F3,"")</f>
        <v>0.95002407407446299</v>
      </c>
      <c r="H3" s="91">
        <v>45998.664027777777</v>
      </c>
      <c r="I3" s="107" t="str">
        <f>IFERROR(VLOOKUP(D3,DB!A:F,6,0),"")</f>
        <v>SCECO</v>
      </c>
      <c r="J3" s="107" t="str">
        <f>IFERROR(VLOOKUP(D3,DB!A:G,7,0),"")</f>
        <v>Vandalized</v>
      </c>
      <c r="K3" s="93" t="s">
        <v>39122</v>
      </c>
      <c r="L3" s="87" t="str">
        <f>IFERROR(VLOOKUP(D3,DB!A:I,9,0),"")</f>
        <v>Latis</v>
      </c>
    </row>
    <row r="4" spans="1:16" ht="30.75">
      <c r="A4" s="107" t="s">
        <v>39123</v>
      </c>
      <c r="B4" s="107" t="str">
        <f>IFERROR(VLOOKUP(D4,DB!A:K,11,0),"")</f>
        <v>R4</v>
      </c>
      <c r="C4" s="89">
        <v>3</v>
      </c>
      <c r="D4" s="87" t="s">
        <v>36247</v>
      </c>
      <c r="E4" s="90" t="s">
        <v>39106</v>
      </c>
      <c r="F4" s="91"/>
      <c r="G4" s="92">
        <f t="shared" ca="1" si="0"/>
        <v>45999.744167592595</v>
      </c>
      <c r="H4" s="91">
        <v>45999.038888888892</v>
      </c>
      <c r="I4" s="107" t="str">
        <f>IFERROR(VLOOKUP(D4,DB!A:F,6,0),"")</f>
        <v>SCECO</v>
      </c>
      <c r="J4" s="107" t="str">
        <f>IFERROR(VLOOKUP(D4,DB!A:G,7,0),"")</f>
        <v>Dead</v>
      </c>
      <c r="K4" s="93" t="s">
        <v>39124</v>
      </c>
      <c r="L4" s="87" t="str">
        <f>IFERROR(VLOOKUP(D4,DB!A:I,9,0),"")</f>
        <v>Latis</v>
      </c>
    </row>
    <row r="5" spans="1:16" ht="39" customHeight="1">
      <c r="A5" s="107" t="s">
        <v>39125</v>
      </c>
      <c r="B5" s="107" t="str">
        <f>IFERROR(VLOOKUP(D5,DB!A:K,11,0),"")</f>
        <v>R4</v>
      </c>
      <c r="C5" s="89">
        <v>1</v>
      </c>
      <c r="D5" s="87" t="s">
        <v>32758</v>
      </c>
      <c r="E5" s="90" t="s">
        <v>39106</v>
      </c>
      <c r="F5" s="91">
        <v>45999.298831018517</v>
      </c>
      <c r="G5" s="92">
        <f t="shared" ca="1" si="0"/>
        <v>0.44533657407737337</v>
      </c>
      <c r="H5" s="91">
        <v>45999.539340277777</v>
      </c>
      <c r="I5" s="107" t="str">
        <f>IFERROR(VLOOKUP(D5,DB!A:F,6,0),"")</f>
        <v>SCECO</v>
      </c>
      <c r="J5" s="107" t="str">
        <f>IFERROR(VLOOKUP(D5,DB!A:G,7,0),"")</f>
        <v>No BB Shifted</v>
      </c>
      <c r="K5" s="93" t="s">
        <v>39126</v>
      </c>
      <c r="L5" s="87" t="str">
        <f>IFERROR(VLOOKUP(D5,DB!A:I,9,0),"")</f>
        <v>Latis</v>
      </c>
    </row>
    <row r="6" spans="1:16" ht="15" customHeight="1">
      <c r="A6" s="107"/>
      <c r="B6" s="107" t="str">
        <f>IFERROR(VLOOKUP(D6,DB!A:K,11,0),"")</f>
        <v/>
      </c>
      <c r="C6" s="89"/>
      <c r="D6" s="87"/>
      <c r="E6" s="90"/>
      <c r="F6" s="91"/>
      <c r="G6" s="92">
        <f t="shared" ca="1" si="0"/>
        <v>45999.744167592595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45999.744167592595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45999.744167592595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45999.744167592595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45999.744167592595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45999.744167592595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45999.744167592595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45999.744167592595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45999.744167592595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45999.744167592595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45999.744167592595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45999.744167592595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45999.744167592595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45999.744167592595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45999.744167592595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45999.744167592595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45999.744167592595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45999.744167592595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45999.744167592595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45999.744167592595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45999.744167592595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45999.744167592595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45999.744167592595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45999.744167592595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45999.744167592595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45999.744167592595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45999.744167592595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45999.744167592595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45999.744167592595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45999.744167592595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45999.744167592595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45999.744167592595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45999.744167592595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45999.744167592595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45999.744167592595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45999.744167592595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45999.744167592595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45999.744167592595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45999.744167592595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45999.744167592595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45999.744167592595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45999.744167592595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45999.744167592595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45999.744167592595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45999.744167592595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45999.744167592595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45999.744167592595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45999.744167592595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45999.744167592595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45999.744167592595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45999.744167592595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45999.744167592595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45999.744167592595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45999.744167592595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45999.744167592595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45999.744167592595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45999.744167592595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45999.744167592595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45999.744167592595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45999.744167592595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45999.744167592595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45999.744167592595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45999.744167592595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45999.744167592595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45999.744167592595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45999.744167592595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45999.744167592595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45999.744167592595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45999.744167592595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45999.744167592595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45999.744167592595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45999.744167592595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45999.744167592595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45999.744167592595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45999.744167592595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45999.744167592595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45999.744167592595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45999.744167592595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45999.744167592595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45999.744167592595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45999.744167592595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45999.744167592595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45999.744167592595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45999.744167592595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45999.744167592595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45999.744167592595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45999.744167592595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45999.744167592595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45999.744167592595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45999.744167592595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45999.744167592595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45999.744167592595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45999.744167592595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45999.744167592595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45999.744167592595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45999.744167592595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45999.744167592595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45999.744167592595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45999.744167592595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45999.744167592595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45999.744167592595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45999.744167592595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45999.744167592595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45999.744167592595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45999.744167592595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45999.744167592595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45999.744167592595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45999.744167592595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45999.744167592595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45999.744167592595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45999.744167592595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45999.744167592595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45999.744167592595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45999.744167592595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45999.744167592595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45999.744167592595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45999.744167592595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45999.744167592595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45999.744167592595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45999.744167592595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45999.744167592595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45999.744167592595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45999.744167592595</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2"/>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39127</v>
      </c>
      <c r="B2" s="37" t="str">
        <f>IFERROR(VLOOKUP(D2,DB!A:K,11,0),"")</f>
        <v>R5</v>
      </c>
      <c r="C2" s="37">
        <v>3</v>
      </c>
      <c r="D2" s="100" t="s">
        <v>36085</v>
      </c>
      <c r="E2" s="37" t="s">
        <v>39106</v>
      </c>
      <c r="F2" s="38">
        <v>45891.832060185188</v>
      </c>
      <c r="G2" s="102">
        <f ca="1">IFERROR(NOW()-F2,"")</f>
        <v>107.91210740740644</v>
      </c>
      <c r="H2" s="38">
        <v>45891.790393518517</v>
      </c>
      <c r="I2" s="37" t="str">
        <f>IFERROR(VLOOKUP(D2,DB!A:F,6,0),"")</f>
        <v>Generator-SG</v>
      </c>
      <c r="J2" s="37" t="str">
        <f>IFERROR(VLOOKUP(D2,DB!A:G,7,0),"")</f>
        <v>Vandalized</v>
      </c>
      <c r="K2" s="37" t="s">
        <v>39128</v>
      </c>
      <c r="L2" s="37" t="str">
        <f>IFERROR(VLOOKUP(D2,DB!A:I,9,0),"")</f>
        <v>Latis</v>
      </c>
      <c r="M2" s="99"/>
    </row>
    <row r="3" spans="1:13" s="39" customFormat="1" ht="30.75">
      <c r="A3" s="37" t="s">
        <v>39129</v>
      </c>
      <c r="B3" s="37" t="str">
        <f>IFERROR(VLOOKUP(D3,DB!A:K,11,0),"")</f>
        <v>R5</v>
      </c>
      <c r="C3" s="37">
        <v>1</v>
      </c>
      <c r="D3" s="37" t="s">
        <v>33407</v>
      </c>
      <c r="E3" s="37" t="s">
        <v>39109</v>
      </c>
      <c r="F3" s="38">
        <v>45926.188877314817</v>
      </c>
      <c r="G3" s="102">
        <f t="shared" ref="G3" ca="1" si="0">IFERROR(NOW()-F3,"")</f>
        <v>73.555290277778113</v>
      </c>
      <c r="H3" s="38">
        <v>45926.158159722225</v>
      </c>
      <c r="I3" s="37" t="str">
        <f>IFERROR(VLOOKUP(D3,DB!A:F,6,0),"")</f>
        <v>SCECO</v>
      </c>
      <c r="J3" s="37" t="str">
        <f>IFERROR(VLOOKUP(D3,DB!A:G,7,0),"")</f>
        <v>Good</v>
      </c>
      <c r="K3" s="37" t="s">
        <v>39130</v>
      </c>
      <c r="L3" s="37" t="str">
        <f>IFERROR(VLOOKUP(D3,DB!A:I,9,0),"")</f>
        <v>Latis</v>
      </c>
      <c r="M3" s="99"/>
    </row>
    <row r="4" spans="1:13" s="39" customFormat="1" ht="45.75" customHeight="1">
      <c r="A4" s="103" t="s">
        <v>39131</v>
      </c>
      <c r="B4" s="103" t="str">
        <f>IFERROR(VLOOKUP(D4,DB!A:K,11,0),"")</f>
        <v>R5</v>
      </c>
      <c r="C4" s="103">
        <v>1</v>
      </c>
      <c r="D4" s="103" t="s">
        <v>34832</v>
      </c>
      <c r="E4" s="103" t="s">
        <v>39109</v>
      </c>
      <c r="F4" s="104">
        <v>45948.661111111112</v>
      </c>
      <c r="G4" s="105">
        <f t="shared" ref="G4" ca="1" si="1">IFERROR(NOW()-F4,"")</f>
        <v>51.083056481482345</v>
      </c>
      <c r="H4" s="104">
        <v>45948.661111111112</v>
      </c>
      <c r="I4" s="103" t="str">
        <f>IFERROR(VLOOKUP(D4,DB!A:F,6,0),"")</f>
        <v>SCECO</v>
      </c>
      <c r="J4" s="103" t="str">
        <f>IFERROR(VLOOKUP(D4,DB!A:G,7,0),"")</f>
        <v>Dead</v>
      </c>
      <c r="K4" s="103" t="s">
        <v>39132</v>
      </c>
      <c r="L4" s="103" t="str">
        <f>IFERROR(VLOOKUP(D4,DB!A:I,9,0),"")</f>
        <v>Latis</v>
      </c>
    </row>
    <row r="5" spans="1:13" s="39" customFormat="1" ht="30.75">
      <c r="A5" s="103" t="s">
        <v>39133</v>
      </c>
      <c r="B5" s="103" t="str">
        <f>IFERROR(VLOOKUP(D5,DB!A:K,11,0),"")</f>
        <v>R5</v>
      </c>
      <c r="C5" s="103">
        <v>1</v>
      </c>
      <c r="D5" s="103" t="s">
        <v>36592</v>
      </c>
      <c r="E5" s="103" t="s">
        <v>39106</v>
      </c>
      <c r="F5" s="104">
        <v>45981.373298611114</v>
      </c>
      <c r="G5" s="105">
        <f ca="1">IFERROR(NOW()-F5,"")</f>
        <v>18.370868981481181</v>
      </c>
      <c r="H5" s="132">
        <v>45981.360798611109</v>
      </c>
      <c r="I5" s="103" t="str">
        <f>IFERROR(VLOOKUP(D5,DB!A:F,6,0),"")</f>
        <v>SCECO</v>
      </c>
      <c r="J5" s="103" t="str">
        <f>IFERROR(VLOOKUP(D5,DB!A:G,7,0),"")</f>
        <v>Dead</v>
      </c>
      <c r="K5" s="103" t="s">
        <v>39134</v>
      </c>
      <c r="L5" s="103" t="str">
        <f>IFERROR(VLOOKUP(D5,DB!A:I,9,0),"")</f>
        <v>Latis</v>
      </c>
    </row>
    <row r="6" spans="1:13">
      <c r="A6" s="37" t="s">
        <v>39135</v>
      </c>
      <c r="B6" s="37" t="str">
        <f>IFERROR(VLOOKUP(D6,DB!A:K,11,0),"")</f>
        <v>R5</v>
      </c>
      <c r="C6" s="37">
        <v>1</v>
      </c>
      <c r="D6" s="37" t="s">
        <v>37850</v>
      </c>
      <c r="E6" s="37" t="s">
        <v>39106</v>
      </c>
      <c r="F6" s="38">
        <v>45997.107488425929</v>
      </c>
      <c r="G6" s="131">
        <f t="shared" ref="G6" ca="1" si="2">IFERROR(NOW()-F6,"")</f>
        <v>2.6366791666659992</v>
      </c>
      <c r="H6" s="38">
        <v>45997.093599537038</v>
      </c>
      <c r="I6" s="37" t="str">
        <f>IFERROR(VLOOKUP(D6,DB!A:F,6,0),"")</f>
        <v>SCECO</v>
      </c>
      <c r="J6" s="37" t="str">
        <f>IFERROR(VLOOKUP(D6,DB!A:G,7,0),"")</f>
        <v>In progress</v>
      </c>
      <c r="K6" s="37" t="s">
        <v>39136</v>
      </c>
      <c r="L6" s="37" t="str">
        <f>IFERROR(VLOOKUP(D6,DB!A:I,9,0),"")</f>
        <v>Latis</v>
      </c>
    </row>
    <row r="7" spans="1:13" ht="30.75">
      <c r="A7" s="100" t="s">
        <v>39137</v>
      </c>
      <c r="B7" s="37" t="str">
        <f>IFERROR(VLOOKUP(D7,DB!A:K,11,0),"")</f>
        <v>R5</v>
      </c>
      <c r="C7" s="37">
        <v>1</v>
      </c>
      <c r="D7" s="37" t="s">
        <v>38216</v>
      </c>
      <c r="E7" s="37" t="s">
        <v>39138</v>
      </c>
      <c r="F7" s="38"/>
      <c r="G7" s="131">
        <f ca="1">IFERROR(NOW()-F7,"")</f>
        <v>45999.744167592595</v>
      </c>
      <c r="H7" s="38">
        <v>45999.642465277779</v>
      </c>
      <c r="I7" s="37" t="str">
        <f>IFERROR(VLOOKUP(D7,DB!A:F,6,0),"")</f>
        <v>SCECO</v>
      </c>
      <c r="J7" s="37" t="str">
        <f>IFERROR(VLOOKUP(D7,DB!A:G,7,0),"")</f>
        <v>Haj Removal</v>
      </c>
      <c r="K7" s="37" t="s">
        <v>39139</v>
      </c>
      <c r="L7" s="37" t="str">
        <f>IFERROR(VLOOKUP(D7,DB!A:I,9,0),"")</f>
        <v>Latis</v>
      </c>
    </row>
    <row r="8" spans="1:13" ht="30.75">
      <c r="A8" s="37" t="s">
        <v>39137</v>
      </c>
      <c r="B8" s="37" t="str">
        <f>IFERROR(VLOOKUP(D8,DB!A:K,11,0),"")</f>
        <v>R5</v>
      </c>
      <c r="C8" s="37">
        <v>1</v>
      </c>
      <c r="D8" s="100" t="s">
        <v>38196</v>
      </c>
      <c r="E8" s="37" t="s">
        <v>39138</v>
      </c>
      <c r="F8" s="38"/>
      <c r="G8" s="131">
        <f ca="1">IFERROR(NOW()-F8,"")</f>
        <v>45999.744167592595</v>
      </c>
      <c r="H8" s="38">
        <v>45999.642465277779</v>
      </c>
      <c r="I8" s="37" t="str">
        <f>IFERROR(VLOOKUP(D8,DB!A:F,6,0),"")</f>
        <v>SCECO</v>
      </c>
      <c r="J8" s="37" t="str">
        <f>IFERROR(VLOOKUP(D8,DB!A:G,7,0),"")</f>
        <v>Haj Removal</v>
      </c>
      <c r="K8" s="37" t="s">
        <v>39140</v>
      </c>
      <c r="L8" s="37" t="str">
        <f>IFERROR(VLOOKUP(D8,DB!A:I,9,0),"")</f>
        <v>Latis</v>
      </c>
    </row>
    <row r="9" spans="1:13" ht="30.75">
      <c r="A9" s="100" t="s">
        <v>39137</v>
      </c>
      <c r="B9" s="37" t="str">
        <f>IFERROR(VLOOKUP(D9,DB!A:K,11,0),"")</f>
        <v>R5</v>
      </c>
      <c r="C9" s="37">
        <v>1</v>
      </c>
      <c r="D9" s="100" t="s">
        <v>38349</v>
      </c>
      <c r="E9" s="37" t="s">
        <v>39138</v>
      </c>
      <c r="F9" s="38"/>
      <c r="G9" s="131">
        <f ca="1">IFERROR(NOW()-F9,"")</f>
        <v>45999.744167592595</v>
      </c>
      <c r="H9" s="38">
        <v>45999.642465277779</v>
      </c>
      <c r="I9" s="37" t="str">
        <f>IFERROR(VLOOKUP(D9,DB!A:F,6,0),"")</f>
        <v>SCECO</v>
      </c>
      <c r="J9" s="37" t="str">
        <f>IFERROR(VLOOKUP(D9,DB!A:G,7,0),"")</f>
        <v>Haj Removal</v>
      </c>
      <c r="K9" s="37" t="s">
        <v>39140</v>
      </c>
      <c r="L9" s="37" t="str">
        <f>IFERROR(VLOOKUP(D9,DB!A:I,9,0),"")</f>
        <v>Latis</v>
      </c>
    </row>
    <row r="10" spans="1:13" ht="30.75">
      <c r="A10" s="37" t="s">
        <v>39137</v>
      </c>
      <c r="B10" s="37" t="str">
        <f>IFERROR(VLOOKUP(D10,DB!A:K,11,0),"")</f>
        <v>R5</v>
      </c>
      <c r="C10" s="37">
        <v>2</v>
      </c>
      <c r="D10" s="37" t="s">
        <v>38311</v>
      </c>
      <c r="E10" s="37" t="s">
        <v>39138</v>
      </c>
      <c r="F10" s="38"/>
      <c r="G10" s="131">
        <f ca="1">IFERROR(NOW()-F10,"")</f>
        <v>45999.744167592595</v>
      </c>
      <c r="H10" s="38">
        <v>45999.642465277779</v>
      </c>
      <c r="I10" s="37" t="str">
        <f>IFERROR(VLOOKUP(D10,DB!A:F,6,0),"")</f>
        <v>SCECO</v>
      </c>
      <c r="J10" s="37" t="str">
        <f>IFERROR(VLOOKUP(D10,DB!A:G,7,0),"")</f>
        <v>Haj Removal</v>
      </c>
      <c r="K10" s="37" t="s">
        <v>39140</v>
      </c>
      <c r="L10" s="37" t="str">
        <f>IFERROR(VLOOKUP(D10,DB!A:I,9,0),"")</f>
        <v>Latis</v>
      </c>
    </row>
    <row r="11" spans="1:13" ht="30.75">
      <c r="A11" s="37" t="s">
        <v>39137</v>
      </c>
      <c r="B11" s="37" t="str">
        <f>IFERROR(VLOOKUP(D11,DB!A:K,11,0),"")</f>
        <v>R5</v>
      </c>
      <c r="C11" s="37">
        <v>1</v>
      </c>
      <c r="D11" s="37" t="s">
        <v>38244</v>
      </c>
      <c r="E11" s="37" t="s">
        <v>39138</v>
      </c>
      <c r="F11" s="38"/>
      <c r="G11" s="131">
        <f ca="1">IFERROR(NOW()-F11,"")</f>
        <v>45999.744167592595</v>
      </c>
      <c r="H11" s="38">
        <v>45999.642465277779</v>
      </c>
      <c r="I11" s="37" t="str">
        <f>IFERROR(VLOOKUP(D11,DB!A:F,6,0),"")</f>
        <v>SCECO</v>
      </c>
      <c r="J11" s="37" t="str">
        <f>IFERROR(VLOOKUP(D11,DB!A:G,7,0),"")</f>
        <v>Haj Removal</v>
      </c>
      <c r="K11" s="37" t="s">
        <v>39139</v>
      </c>
      <c r="L11" s="37" t="str">
        <f>IFERROR(VLOOKUP(D11,DB!A:I,9,0),"")</f>
        <v>Latis</v>
      </c>
    </row>
    <row r="12" spans="1:13" ht="30.75">
      <c r="A12" s="37" t="s">
        <v>39137</v>
      </c>
      <c r="B12" s="37" t="str">
        <f>IFERROR(VLOOKUP(D12,DB!A:K,11,0),"")</f>
        <v>R5</v>
      </c>
      <c r="C12" s="37">
        <v>1</v>
      </c>
      <c r="D12" s="37" t="s">
        <v>38185</v>
      </c>
      <c r="E12" s="37" t="s">
        <v>39138</v>
      </c>
      <c r="F12" s="38"/>
      <c r="G12" s="131">
        <f ca="1">IFERROR(NOW()-F12,"")</f>
        <v>45999.744167592595</v>
      </c>
      <c r="H12" s="38">
        <v>45999.642465277779</v>
      </c>
      <c r="I12" s="37" t="str">
        <f>IFERROR(VLOOKUP(D12,DB!A:F,6,0),"")</f>
        <v>SCECO</v>
      </c>
      <c r="J12" s="37" t="str">
        <f>IFERROR(VLOOKUP(D12,DB!A:G,7,0),"")</f>
        <v>Haj Removal</v>
      </c>
      <c r="K12" s="37" t="s">
        <v>39139</v>
      </c>
      <c r="L12" s="37" t="str">
        <f>IFERROR(VLOOKUP(D12,DB!A:I,9,0),"")</f>
        <v>Latis</v>
      </c>
    </row>
    <row r="13" spans="1:13" ht="30.75">
      <c r="A13" s="37" t="s">
        <v>39137</v>
      </c>
      <c r="B13" s="37" t="str">
        <f>IFERROR(VLOOKUP(D13,DB!A:K,11,0),"")</f>
        <v>R5</v>
      </c>
      <c r="C13" s="37">
        <v>1</v>
      </c>
      <c r="D13" s="37" t="s">
        <v>38566</v>
      </c>
      <c r="E13" s="37" t="s">
        <v>39138</v>
      </c>
      <c r="F13" s="38"/>
      <c r="G13" s="131">
        <f ca="1">IFERROR(NOW()-F13,"")</f>
        <v>45999.744167592595</v>
      </c>
      <c r="H13" s="38">
        <v>45999.642465277779</v>
      </c>
      <c r="I13" s="37" t="str">
        <f>IFERROR(VLOOKUP(D13,DB!A:F,6,0),"")</f>
        <v>SCECO</v>
      </c>
      <c r="J13" s="37" t="str">
        <f>IFERROR(VLOOKUP(D13,DB!A:G,7,0),"")</f>
        <v>Haj Removal</v>
      </c>
      <c r="K13" s="37" t="s">
        <v>39139</v>
      </c>
      <c r="L13" s="37" t="str">
        <f>IFERROR(VLOOKUP(D13,DB!A:I,9,0),"")</f>
        <v>Latis</v>
      </c>
    </row>
    <row r="14" spans="1:13">
      <c r="A14" s="37" t="s">
        <v>39141</v>
      </c>
      <c r="B14" s="37" t="str">
        <f>IFERROR(VLOOKUP(D14,DB!A:K,11,0),"")</f>
        <v>R5</v>
      </c>
      <c r="C14" s="37">
        <v>1</v>
      </c>
      <c r="D14" s="37" t="s">
        <v>34668</v>
      </c>
      <c r="E14" s="37" t="s">
        <v>39109</v>
      </c>
      <c r="F14" s="38"/>
      <c r="G14" s="131">
        <f ca="1">IFERROR(NOW()-F14,"")</f>
        <v>45999.744167592595</v>
      </c>
      <c r="H14" s="38">
        <v>45999.668206018519</v>
      </c>
      <c r="I14" s="37" t="str">
        <f>IFERROR(VLOOKUP(D14,DB!A:F,6,0),"")</f>
        <v>SCECO</v>
      </c>
      <c r="J14" s="37" t="str">
        <f>IFERROR(VLOOKUP(D14,DB!A:G,7,0),"")</f>
        <v>Vandalized</v>
      </c>
      <c r="K14" s="37" t="s">
        <v>39142</v>
      </c>
      <c r="L14" s="37" t="str">
        <f>IFERROR(VLOOKUP(D14,DB!A:I,9,0),"")</f>
        <v>Latis</v>
      </c>
    </row>
    <row r="15" spans="1:13" ht="30.75">
      <c r="A15" s="37" t="s">
        <v>39143</v>
      </c>
      <c r="B15" s="37" t="str">
        <f>IFERROR(VLOOKUP(D15,DB!A:K,11,0),"")</f>
        <v>R5</v>
      </c>
      <c r="C15" s="37">
        <v>2</v>
      </c>
      <c r="D15" s="37" t="s">
        <v>38377</v>
      </c>
      <c r="E15" s="37" t="s">
        <v>39109</v>
      </c>
      <c r="F15" s="38"/>
      <c r="G15" s="131">
        <f ca="1">IFERROR(NOW()-F15,"")</f>
        <v>45999.744167592595</v>
      </c>
      <c r="H15" s="38">
        <v>45999.692858796298</v>
      </c>
      <c r="I15" s="37" t="str">
        <f>IFERROR(VLOOKUP(D15,DB!A:F,6,0),"")</f>
        <v>SCECO</v>
      </c>
      <c r="J15" s="37" t="str">
        <f>IFERROR(VLOOKUP(D15,DB!A:G,7,0),"")</f>
        <v>Haj Removal</v>
      </c>
      <c r="K15" s="37" t="s">
        <v>39144</v>
      </c>
      <c r="L15" s="37" t="str">
        <f>IFERROR(VLOOKUP(D15,DB!A:I,9,0),"")</f>
        <v>Latis</v>
      </c>
    </row>
    <row r="16" spans="1:13">
      <c r="A16" s="37" t="s">
        <v>39145</v>
      </c>
      <c r="B16" s="37" t="str">
        <f>IFERROR(VLOOKUP(D16,DB!A:K,11,0),"")</f>
        <v>R5</v>
      </c>
      <c r="C16" s="37">
        <v>2</v>
      </c>
      <c r="D16" s="37" t="s">
        <v>35720</v>
      </c>
      <c r="E16" s="37" t="s">
        <v>39106</v>
      </c>
      <c r="F16" s="38">
        <v>45999.713472222225</v>
      </c>
      <c r="G16" s="131">
        <f ca="1">IFERROR(NOW()-F16,"")</f>
        <v>3.0695370369357988E-2</v>
      </c>
      <c r="H16" s="38">
        <v>45999.70417824074</v>
      </c>
      <c r="I16" s="37" t="str">
        <f>IFERROR(VLOOKUP(D16,DB!A:F,6,0),"")</f>
        <v>SCECO</v>
      </c>
      <c r="J16" s="37" t="str">
        <f>IFERROR(VLOOKUP(D16,DB!A:G,7,0),"")</f>
        <v>No BB Shifted</v>
      </c>
      <c r="K16" s="37" t="s">
        <v>39146</v>
      </c>
      <c r="L16" s="37" t="str">
        <f>IFERROR(VLOOKUP(D16,DB!A:I,9,0),"")</f>
        <v>Latis</v>
      </c>
    </row>
    <row r="17" spans="1:12">
      <c r="A17" s="37"/>
      <c r="B17" s="37" t="str">
        <f>IFERROR(VLOOKUP(D17,DB!A:K,11,0),"")</f>
        <v/>
      </c>
      <c r="C17" s="37"/>
      <c r="D17" s="37"/>
      <c r="E17" s="37"/>
      <c r="F17" s="38"/>
      <c r="G17" s="131">
        <f ca="1">IFERROR(NOW()-F17,"")</f>
        <v>45999.744167592595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45999.744167592595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45999.744167592595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45999.744167592595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45999.744167592595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45999.744167592595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45999.744167592595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45999.744167592595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45999.744167592595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45999.744167592595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45999.744167592595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45999.744167592595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45999.744167592595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45999.744167592595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45999.744167592595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45999.744167592595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45999.744167592595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45999.744167592595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45999.744167592595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45999.744167592595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45999.744167592595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45999.744167592595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45999.744167592595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45999.744167592595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45999.744167592595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45999.744167592595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45999.744167592595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45999.744167592595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45999.744167592595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45999.744167592595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45999.744167592595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45999.744167592595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45999.744167592595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45999.744167592595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45999.744167592595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45999.744167592595</v>
      </c>
      <c r="H52" s="38"/>
      <c r="I52" s="37" t="str">
        <f>IFERROR(VLOOKUP(D52,DB!A:F,6,0),"")</f>
        <v/>
      </c>
      <c r="J52" s="37" t="str">
        <f>IFERROR(VLOOKUP(D52,DB!A:G,7,0),"")</f>
        <v/>
      </c>
      <c r="K52" s="37"/>
      <c r="L52" s="37" t="str">
        <f>IFERROR(VLOOKUP(D52,DB!A:I,9,0),"")</f>
        <v/>
      </c>
    </row>
  </sheetData>
  <dataValidations count="2">
    <dataValidation allowBlank="1" showInputMessage="1" showErrorMessage="1" sqref="E1" xr:uid="{920C6338-E771-4DAE-8C89-92A9093EA4DE}"/>
    <dataValidation type="list" allowBlank="1" showInputMessage="1" showErrorMessage="1" sqref="E2:E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1</v>
      </c>
      <c r="D2" s="115" t="s">
        <v>31173</v>
      </c>
      <c r="E2" s="138" t="s">
        <v>39106</v>
      </c>
      <c r="F2" s="117">
        <v>45999.631469907406</v>
      </c>
      <c r="G2" s="72">
        <f t="shared" ref="G2:G22" ca="1" si="0">IFERROR(NOW()-F2,"-")</f>
        <v>0.11269768518832279</v>
      </c>
      <c r="H2" s="117">
        <v>45999.625567129631</v>
      </c>
      <c r="I2" s="115" t="str">
        <f>IFERROR(VLOOKUP(D2,DB!A:F,6,0),"")</f>
        <v>Generator-SG</v>
      </c>
      <c r="J2" s="115" t="str">
        <f>IFERROR(VLOOKUP(D2,DB!A:G,7,0),"")</f>
        <v>Vandalized</v>
      </c>
      <c r="K2" s="118" t="s">
        <v>39148</v>
      </c>
      <c r="L2" s="133" t="str">
        <f>IFERROR(VLOOKUP(D2,DB!A:I,9,0),"")</f>
        <v>Latis</v>
      </c>
    </row>
    <row r="3" spans="1:16382" ht="31.5" customHeight="1">
      <c r="A3" s="114"/>
      <c r="B3" s="115" t="str">
        <f>IFERROR(VLOOKUP(D3,DB!A:K,11,0),"")</f>
        <v/>
      </c>
      <c r="C3" s="116"/>
      <c r="D3" s="115"/>
      <c r="E3" s="138"/>
      <c r="F3" s="117"/>
      <c r="G3" s="72">
        <f t="shared" ca="1" si="0"/>
        <v>45999.744167592595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45999.744167592595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45999.744167592595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45999.744167592595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45999.744167592595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45999.744167592595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45999.744167592595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45999.744167592595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45999.744167592595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45999.744167592595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45999.744167592595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45999.744167592595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45999.744167592595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45999.744167592595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45999.744167592595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45999.744167592595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45999.744167592595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45999.744167592595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45999.744167592595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45999.744167592595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45999.744167592595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45999.744167592595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45999.744167592595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45999.744167592595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45999.744167592595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45999.744167592595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45999.744167592595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45999.744167592595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45999.744167592595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45999.744167592595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45999.744167592595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45999.744167592595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45999.744167592595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45999.744167592595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45999.744167592595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45999.744167592595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45999.744167592595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45999.744167592595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45999.744167592595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45999.744167592595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45999.744167592595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45999.744167592595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45999.744167592595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45999.744167592595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45999.744167592595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45999.744167592595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45999.744167592595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45999.744167592595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45999.744167592595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45999.744167592595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45999.744167592595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45999.744167592595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45999.744167592595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45999.744167592595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45999.744167592595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45999.744167592595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45999.744167592595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45999.744167592595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45999.744167592595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45999.744167592595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45999.744167592595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45999.744167592595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45999.744167592595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45999.744167592595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45999.744167592595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45999.744167592595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45999.744167592595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45999.744167592595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45999.744167592595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45999.744167592595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45999.744167592595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45999.744167592595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45999.744167592595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45999.744167592595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45999.744167592595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45999.744167592595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45999.744167592595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45999.744167592595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45999.744167592595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45999.744167592595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45999.744167592595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45999.744167592595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45999.744167592595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45999.744167592595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45999.744167592595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45999.744167592595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45999.744167592595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45999.744167592595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45999.744167592595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45999.744167592595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45999.744167592595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45999.744167592595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45999.744167592595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45999.744167592595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45999.744167592595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45999.744167592595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45999.744167592595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45999.744167592595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45999.744167592595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45999.744167592595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45999.744167592595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45999.744167592595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45999.744167592595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45999.744167592595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45999.744167592595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45999.744167592595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45999.744167592595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45999.744167592595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45999.744167592595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45999.744167592595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45999.744167592595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45999.744167592595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45999.744167592595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45999.744167592595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45999.744167592595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45999.744167592595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45999.744167592595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45999.744167592595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45999.744167592595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45999.744167592595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45999.744167592595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45999.744167592595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45999.744167592595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45999.744167592595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45999.744167592595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45999.744167592595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45999.744167592595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45999.744167592595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45999.744167592595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45999.744167592595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45999.744167592595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45999.744167592595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45999.744167592595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45999.744167592595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45999.744167592595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45999.744167592595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45999.744167592595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45999.744167592595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45999.744167592595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45999.744167592595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45999.744167592595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45999.744167592595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45999.744167592595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45999.744167592595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45999.744167592595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45999.744167592595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45999.744167592595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45999.744167592595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45999.744167592595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45999.744167592595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45999.744167592595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45999.744167592595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45999.744167592595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45999.744167592595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45999.744167592595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45999.744167592595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45999.744167592595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45999.744167592595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45999.744167592595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45999.744167592595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45999.744167592595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45999.744167592595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45999.744167592595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45999.744167592595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45999.744167592595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45999.744167592595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45999.744167592595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45999.744167592595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45999.744167592595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45999.744167592595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45999.744167592595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45999.744167592595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45999.744167592595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45999.744167592595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45999.744167592595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45999.744167592595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45999.744167592595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45999.744167592595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45999.744167592595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45999.744167592595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45999.744167592595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45999.744167592595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45999.744167592595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45999.744167592595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45999.744167592595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45999.744167592595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45999.744167592595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45999.744167592595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45999.744167592595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45999.744167592595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45999.744167592595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45999.744167592595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45999.744167592595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45999.744167592595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45999.744167592595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45999.744167592595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45999.744167592595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45999.744167592595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45999.744167592595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45999.744167592595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45999.744167592595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45999.744167592595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45999.744167592595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45999.744167592595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45999.744167592595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45999.744167592595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45999.744167592595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45999.744167592595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45999.744167592595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45999.744167592595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45999.744167592595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45999.744167592595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45999.744167592595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45999.744167592595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45999.744167592595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45999.744167592595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45999.744167592595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45999.744167592595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45999.744167592595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45999.744167592595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45999.744167592595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45999.744167592595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45999.744167592595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45999.744167592595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45999.744167592595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45999.744167592595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45999.744167592595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45999.744167592595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45999.744167592595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45999.744167592595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45999.744167592595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45999.744167592595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45999.744167592595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45999.744167592595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45999.744167592595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45999.744167592595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45999.744167592595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45999.744167592595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45999.744167592595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45999.744167592595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45999.744167592595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45999.744167592595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45999.744167592595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45999.744167592595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45999.744167592595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45999.744167592595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45999.744167592595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45999.744167592595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45999.744167592595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45999.744167592595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45999.744167592595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45999.744167592595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45999.744167592595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45999.744167592595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45999.744167592595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45999.744167592595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45999.744167592595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45999.744167592595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45999.744167592595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45999.744167592595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45999.744167592595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45999.744167592595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45999.744167592595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45999.744167592595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45999.744167592595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45999.744167592595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45999.744167592595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45999.744167592595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45999.744167592595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45999.744167592595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45999.744167592595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45999.744167592595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45999.744167592595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45999.744167592595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45999.744167592595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45999.744167592595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45999.744167592595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45999.744167592595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45999.744167592595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45999.744167592595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45999.744167592595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45999.744167592595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45999.744167592595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45999.744167592595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45999.744167592595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45999.744167592595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45999.744167592595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45999.744167592595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45999.744167592595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45999.744167592595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45999.744167592595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45999.744167592595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45999.744167592595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45999.744167592595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45999.744167592595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45999.744167592595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45999.744167592595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45999.744167592595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45999.744167592595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45999.744167592595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45999.744167592595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45999.744167592595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45999.744167592595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45999.744167592595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45999.744167592595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45999.744167592595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45999.744167592595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45999.744167592595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45999.744167592595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45999.744167592595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45999.744167592595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45999.744167592595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45999.744167592595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45999.744167592595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45999.744167592595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45999.744167592595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45999.744167592595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45999.744167592595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45999.744167592595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45999.744167592595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45999.744167592595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45999.744167592595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45999.744167592595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45999.744167592595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45999.744167592595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45999.744167592595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45999.744167592595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45999.744167592595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45999.744167592595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45999.744167592595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45999.744167592595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45999.744167592595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45999.744167592595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45999.744167592595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45999.744167592595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45999.744167592595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45999.744167592595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45999.744167592595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45999.744167592595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45999.744167592595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45999.744167592595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45999.744167592595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45999.744167592595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45999.744167592595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45999.744167592595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45999.744167592595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45999.744167592595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45999.744167592595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45999.744167592595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45999.744167592595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45999.744167592595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45999.744167592595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45999.744167592595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45999.744167592595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45999.744167592595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45999.744167592595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45999.744167592595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45999.744167592595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45999.744167592595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45999.744167592595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45999.744167592595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45999.744167592595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45999.744167592595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45999.744167592595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45999.744167592595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45999.744167592595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45999.744167592595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45999.744167592595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45999.744167592595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45999.744167592595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45999.744167592595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45999.744167592595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45999.744167592595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45999.744167592595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45999.744167592595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45999.744167592595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45999.744167592595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45999.744167592595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45999.744167592595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45999.744167592595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45999.744167592595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45999.744167592595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45999.744167592595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45999.744167592595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45999.744167592595</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45999.744167592595</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2025-12-08T14:53:41Z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