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389" documentId="120_S{2AC9BD13-BADA-5192-A53E-5A8FF88502F6}" xr6:coauthVersionLast="47" xr6:coauthVersionMax="47" xr10:uidLastSave="{95C8ABD5-C441-4F65-AB00-936E13219D3E}"/>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9" l="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L17" i="5"/>
  <c r="L18" i="5"/>
  <c r="L19" i="5"/>
  <c r="L20" i="5"/>
  <c r="L21" i="5"/>
  <c r="L22" i="5"/>
  <c r="L23" i="5"/>
  <c r="L24" i="5"/>
  <c r="L25" i="5"/>
  <c r="J17" i="5"/>
  <c r="J18" i="5"/>
  <c r="J19" i="5"/>
  <c r="J20" i="5"/>
  <c r="J21" i="5"/>
  <c r="J22" i="5"/>
  <c r="J23" i="5"/>
  <c r="J24" i="5"/>
  <c r="J25" i="5"/>
  <c r="I17" i="5"/>
  <c r="I18" i="5"/>
  <c r="I19" i="5"/>
  <c r="I20" i="5"/>
  <c r="I21" i="5"/>
  <c r="I22" i="5"/>
  <c r="I23" i="5"/>
  <c r="I24" i="5"/>
  <c r="I25" i="5"/>
  <c r="B17" i="5"/>
  <c r="B18" i="5"/>
  <c r="B19" i="5"/>
  <c r="B20" i="5"/>
  <c r="B21" i="5"/>
  <c r="B22" i="5"/>
  <c r="B23" i="5"/>
  <c r="B24" i="5"/>
  <c r="B25" i="5"/>
  <c r="G17" i="5"/>
  <c r="G18" i="5"/>
  <c r="G19" i="5"/>
  <c r="G20" i="5"/>
  <c r="G21" i="5"/>
  <c r="G22" i="5"/>
  <c r="G23" i="5"/>
  <c r="G24" i="5"/>
  <c r="G25" i="5"/>
  <c r="D2" i="3"/>
  <c r="D12" i="3"/>
  <c r="D9" i="3"/>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3" i="9"/>
  <c r="G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2" i="9"/>
  <c r="G2" i="9"/>
  <c r="I2" i="9"/>
  <c r="J2" i="9"/>
  <c r="L2" i="9"/>
  <c r="L6" i="5"/>
  <c r="L7" i="5"/>
  <c r="L8" i="5"/>
  <c r="L9" i="5"/>
  <c r="L10" i="5"/>
  <c r="L11" i="5"/>
  <c r="L12" i="5"/>
  <c r="L13" i="5"/>
  <c r="L14" i="5"/>
  <c r="L15" i="5"/>
  <c r="L16" i="5"/>
  <c r="J6" i="5"/>
  <c r="J7" i="5"/>
  <c r="J8" i="5"/>
  <c r="J9" i="5"/>
  <c r="J10" i="5"/>
  <c r="J11" i="5"/>
  <c r="J12" i="5"/>
  <c r="J13" i="5"/>
  <c r="J14" i="5"/>
  <c r="J15" i="5"/>
  <c r="J16" i="5"/>
  <c r="I6" i="5"/>
  <c r="I7" i="5"/>
  <c r="I8" i="5"/>
  <c r="I9" i="5"/>
  <c r="I10" i="5"/>
  <c r="I11" i="5"/>
  <c r="I12" i="5"/>
  <c r="I13" i="5"/>
  <c r="I14" i="5"/>
  <c r="I15" i="5"/>
  <c r="I16" i="5"/>
  <c r="B6" i="5"/>
  <c r="B7" i="5"/>
  <c r="B8" i="5"/>
  <c r="B9" i="5"/>
  <c r="B10" i="5"/>
  <c r="B11" i="5"/>
  <c r="B12" i="5"/>
  <c r="B13" i="5"/>
  <c r="B14" i="5"/>
  <c r="B15" i="5"/>
  <c r="B16" i="5"/>
  <c r="G6" i="5"/>
  <c r="G7" i="5"/>
  <c r="G8" i="5"/>
  <c r="G9" i="5"/>
  <c r="G10" i="5"/>
  <c r="G11" i="5"/>
  <c r="G12" i="5"/>
  <c r="G13" i="5"/>
  <c r="G14" i="5"/>
  <c r="G15" i="5"/>
  <c r="G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<sst xmlns="http://schemas.openxmlformats.org/spreadsheetml/2006/main" count="181595" uniqueCount="39212">
  <si>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</si>
  <si>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</si>
  <si>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</si>
  <si>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</si>
  <si>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</si>
  <si>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</si>
  <si>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</si>
  <si>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</si>
  <si>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</si>
  <si>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</si>
  <si>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</si>
  <si>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</si>
  <si>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</si>
  <si>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</si>
  <si>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</si>
  <si>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</si>
  <si>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</si>
  <si>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</si>
  <si>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</si>
  <si>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</si>
  <si>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</si>
  <si>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</si>
  <si>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</si>
  <si>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</si>
  <si>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</si>
  <si>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</si>
  <si>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</si>
  <si>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</si>
  <si>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</si>
  <si>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</si>
  <si>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</si>
  <si>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</si>
  <si>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</si>
  <si>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</si>
  <si>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</si>
  <si>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</si>
  <si>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</si>
  <si>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</si>
  <si>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</si>
  <si>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</si>
  <si>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</si>
  <si>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</si>
  <si>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</si>
  <si>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</si>
  <si>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</si>
  <si>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</si>
  <si>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</si>
  <si>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</si>
  <si>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</si>
  <si>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</si>
  <si>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</si>
  <si>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</si>
  <si>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</si>
  <si>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</si>
  <si>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</si>
  <si>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</si>
  <si>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</si>
  <si>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</si>
  <si>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</si>
  <si>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</si>
  <si>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</si>
  <si>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</si>
  <si>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</si>
  <si>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</si>
  <si>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</si>
  <si>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</si>
  <si>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</si>
  <si>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</si>
  <si>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</si>
  <si>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</si>
  <si>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</si>
  <si>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</si>
  <si>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</si>
  <si>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</si>
  <si>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</si>
  <si>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</si>
  <si>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</si>
  <si>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</si>
  <si>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</si>
  <si>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</si>
  <si>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</si>
  <si>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</si>
  <si>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</si>
  <si>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</si>
  <si>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</si>
  <si>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</si>
  <si>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</si>
  <si>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</si>
  <si>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</si>
  <si>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</si>
  <si>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</si>
  <si>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</si>
  <si>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</si>
  <si>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</si>
  <si>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</si>
  <si>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</si>
  <si>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</si>
  <si>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</si>
  <si>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</si>
  <si>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</si>
  <si>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</si>
  <si>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</si>
  <si>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</si>
  <si>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</si>
  <si>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</si>
  <si>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</si>
  <si>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</si>
  <si>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</si>
  <si>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</si>
  <si>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</si>
  <si>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</si>
  <si>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</si>
  <si>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</si>
  <si>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</si>
  <si>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</si>
  <si>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</si>
  <si>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</si>
  <si>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</si>
  <si>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</si>
  <si>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</si>
  <si>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</si>
  <si>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</si>
  <si>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</si>
  <si>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</si>
  <si>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</si>
  <si>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</si>
  <si>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</si>
  <si>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</si>
  <si>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</si>
  <si>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</si>
  <si>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</si>
  <si>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</si>
  <si>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</si>
  <si>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</si>
  <si>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</si>
  <si>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</si>
  <si>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</si>
  <si>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</si>
  <si>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</si>
  <si>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</si>
  <si>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</si>
  <si>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</si>
  <si>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</si>
  <si>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</si>
  <si>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</si>
  <si>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</si>
  <si>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</si>
  <si>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</si>
  <si>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</si>
  <si>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</si>
  <si>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</si>
  <si>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</si>
  <si>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</si>
  <si>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</si>
  <si>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</si>
  <si>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</si>
  <si>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</si>
  <si>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</si>
  <si>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</si>
  <si>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</si>
  <si>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</si>
  <si>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</si>
  <si>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</si>
  <si>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</si>
  <si>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</si>
  <si>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</si>
  <si>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</si>
  <si>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</si>
  <si>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</si>
  <si>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</si>
  <si>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</si>
  <si>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</si>
  <si>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</si>
  <si>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</si>
  <si>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</si>
  <si>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</si>
  <si>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</si>
  <si>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</si>
  <si>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</si>
  <si>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</si>
  <si>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</si>
  <si>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</si>
  <si>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</si>
  <si>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</si>
  <si>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</si>
  <si>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</si>
  <si>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</si>
  <si>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</si>
  <si>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</si>
  <si>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</si>
  <si>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</si>
  <si>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</si>
  <si>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</si>
  <si>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</si>
  <si>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</si>
  <si>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</si>
  <si>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</si>
  <si>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</si>
  <si>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</si>
  <si>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</si>
  <si>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</si>
  <si>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</si>
  <si>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</si>
  <si>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</si>
  <si>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</si>
  <si>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</si>
  <si>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</si>
  <si>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</si>
  <si>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</si>
  <si>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</si>
  <si>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</si>
  <si>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</si>
  <si>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</si>
  <si>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</si>
  <si>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</si>
  <si>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</si>
  <si>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</si>
  <si>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</si>
  <si>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</si>
  <si>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</si>
  <si>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</si>
  <si>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</si>
  <si>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</si>
  <si>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</si>
  <si>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</si>
  <si>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</si>
  <si>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</si>
  <si>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</si>
  <si>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</si>
  <si>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</si>
  <si>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</si>
  <si>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</si>
  <si>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</si>
  <si>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</si>
  <si>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</si>
  <si>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</si>
  <si>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</si>
  <si>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</si>
  <si>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</si>
  <si>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</si>
  <si>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</si>
  <si>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</si>
  <si>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</si>
  <si>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</si>
  <si>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</si>
  <si>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</si>
  <si>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</si>
  <si>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</si>
  <si>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</si>
  <si>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</si>
  <si>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</si>
  <si>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</si>
  <si>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</si>
  <si>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</si>
  <si>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</si>
  <si>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</si>
  <si>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</si>
  <si>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</si>
  <si>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</si>
  <si>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</si>
  <si>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</si>
  <si>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</si>
  <si>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</si>
  <si>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</si>
  <si>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</si>
  <si>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</si>
  <si>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</si>
  <si>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</si>
  <si>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</si>
  <si>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</si>
  <si>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</si>
  <si>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</si>
  <si>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</si>
  <si>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</si>
  <si>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</si>
  <si>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</si>
  <si>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</si>
  <si>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</si>
  <si>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</si>
  <si>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</si>
  <si>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</si>
  <si>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</si>
  <si>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</si>
  <si>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</si>
  <si>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</si>
  <si>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</si>
  <si>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</si>
  <si>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</si>
  <si>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</si>
  <si>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</si>
  <si>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</si>
  <si>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</si>
  <si>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</si>
  <si>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</si>
  <si>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</si>
  <si>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</si>
  <si>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</si>
  <si>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</si>
  <si>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</si>
  <si>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</si>
  <si>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</si>
  <si>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</si>
  <si>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</si>
  <si>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</si>
  <si>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</si>
  <si>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</si>
  <si>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</si>
  <si>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</si>
  <si>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</si>
  <si>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</si>
  <si>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</si>
  <si>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</si>
  <si>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</si>
  <si>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</si>
  <si>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</si>
  <si>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</si>
  <si>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</si>
  <si>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</si>
  <si>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</si>
  <si>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</si>
  <si>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</si>
  <si>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</si>
  <si>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</si>
  <si>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</si>
  <si>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</si>
  <si>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</si>
  <si>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</si>
  <si>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</si>
  <si>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</si>
  <si>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</si>
  <si>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</si>
  <si>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</si>
  <si>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</si>
  <si>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</si>
  <si>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</si>
  <si>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</si>
  <si>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</si>
  <si>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</si>
  <si>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</si>
  <si>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</si>
  <si>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</si>
  <si>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</si>
  <si>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</si>
  <si>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</si>
  <si>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</si>
  <si>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</si>
  <si>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</si>
  <si>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</si>
  <si>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</si>
  <si>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</si>
  <si>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</si>
  <si>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</si>
  <si>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</si>
  <si>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</si>
  <si>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</si>
  <si>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</si>
  <si>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</si>
  <si>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</si>
  <si>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</si>
  <si>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</si>
  <si>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</si>
  <si>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</si>
  <si>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</si>
  <si>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</si>
  <si>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</si>
  <si>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</si>
  <si>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</si>
  <si>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</si>
  <si>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</si>
  <si>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</si>
  <si>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</si>
  <si>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</si>
  <si>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</si>
  <si>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</si>
  <si>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</si>
  <si>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</si>
  <si>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</si>
  <si>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</si>
  <si>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</si>
  <si>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</si>
  <si>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</si>
  <si>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</si>
  <si>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</si>
  <si>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</si>
  <si>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</si>
  <si>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</si>
  <si>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</si>
  <si>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</si>
  <si>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</si>
  <si>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</si>
  <si>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</si>
  <si>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</si>
  <si>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</si>
  <si>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</si>
  <si>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</si>
  <si>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</si>
  <si>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</si>
  <si>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</si>
  <si>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</si>
  <si>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</si>
  <si>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</si>
  <si>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</si>
  <si>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</si>
  <si>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</si>
  <si>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</si>
  <si>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</si>
  <si>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</si>
  <si>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</si>
  <si>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</si>
  <si>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</si>
  <si>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</si>
  <si>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</si>
  <si>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</si>
  <si>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</si>
  <si>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</si>
  <si>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</si>
  <si>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</si>
  <si>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</si>
  <si>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</si>
  <si>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</si>
  <si>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</si>
  <si>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</si>
  <si>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</si>
  <si>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</si>
  <si>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</si>
  <si>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</si>
  <si>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</si>
  <si>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</si>
  <si>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</si>
  <si>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</si>
  <si>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</si>
  <si>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</si>
  <si>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</si>
  <si>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</si>
  <si>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</si>
  <si>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</si>
  <si>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</si>
  <si>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</si>
  <si>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</si>
  <si>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</si>
  <si>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</si>
  <si>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</si>
  <si>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</si>
  <si>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</si>
  <si>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</si>
  <si>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</si>
  <si>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</si>
  <si>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</si>
  <si>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</si>
  <si>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</si>
  <si>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</si>
  <si>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</si>
  <si>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</si>
  <si>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</si>
  <si>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</si>
  <si>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</si>
  <si>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</si>
  <si>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</si>
  <si>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</si>
  <si>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</si>
  <si>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</si>
  <si>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</si>
  <si>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</si>
  <si>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</si>
  <si>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</si>
  <si>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</si>
  <si>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</si>
  <si>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</si>
  <si>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</si>
  <si>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</si>
  <si>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</si>
  <si>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</si>
  <si>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</si>
  <si>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</si>
  <si>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</si>
  <si>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</si>
  <si>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</si>
  <si>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</si>
  <si>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</si>
  <si>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</si>
  <si>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</si>
  <si>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</si>
  <si>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</si>
  <si>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</si>
  <si>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</si>
  <si>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</si>
  <si>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</si>
  <si>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</si>
  <si>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</si>
  <si>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</si>
  <si>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</si>
  <si>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</si>
  <si>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</si>
  <si>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</si>
  <si>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</si>
  <si>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</si>
  <si>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</si>
  <si>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</si>
  <si>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</si>
  <si>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</si>
  <si>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</si>
  <si>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</si>
  <si>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</si>
  <si>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</si>
  <si>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</si>
  <si>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</si>
  <si>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</si>
  <si>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</si>
  <si>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</si>
  <si>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</si>
  <si>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</si>
  <si>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</si>
  <si>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</si>
  <si>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</si>
  <si>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</si>
  <si>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</si>
  <si>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</si>
  <si>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</si>
  <si>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</si>
  <si>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</si>
  <si>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</si>
  <si>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</si>
  <si>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</si>
  <si>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</si>
  <si>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</si>
  <si>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</si>
  <si>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</si>
  <si>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</si>
  <si>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</si>
  <si>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</si>
  <si>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</si>
  <si>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</si>
  <si>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</si>
  <si>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</si>
  <si>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</si>
  <si>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</si>
  <si>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</si>
  <si>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</si>
  <si>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</si>
  <si>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</si>
  <si>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</si>
  <si>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</si>
  <si>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</si>
  <si>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</si>
  <si>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</si>
  <si>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</si>
  <si>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</si>
  <si>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</si>
  <si>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</si>
  <si>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</si>
  <si>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</si>
  <si>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</si>
  <si>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</si>
  <si>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</si>
  <si>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</si>
  <si>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</si>
  <si>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</si>
  <si>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</si>
  <si>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</si>
  <si>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</si>
  <si>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</si>
  <si>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</si>
  <si>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</si>
  <si>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</si>
  <si>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</si>
  <si>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</si>
  <si>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</si>
  <si>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</si>
  <si>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</si>
  <si>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</si>
  <si>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</si>
  <si>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</si>
  <si>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</si>
  <si>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</si>
  <si>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</si>
  <si>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</si>
  <si>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</si>
  <si>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</si>
  <si>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</si>
  <si>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</si>
  <si>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</si>
  <si>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</si>
  <si>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</si>
  <si>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</si>
  <si>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</si>
  <si>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</si>
  <si>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</si>
  <si>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</si>
  <si>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</si>
  <si>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</si>
  <si>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</si>
  <si>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</si>
  <si>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</si>
  <si>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</si>
  <si>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</si>
  <si>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</si>
  <si>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</si>
  <si>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</si>
  <si>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</si>
  <si>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</si>
  <si>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</si>
  <si>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</si>
  <si>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</si>
  <si>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</si>
  <si>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</si>
  <si>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</si>
  <si>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</si>
  <si>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</si>
  <si>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</si>
  <si>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</si>
  <si>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</si>
  <si>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</si>
  <si>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</si>
  <si>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</si>
  <si>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</si>
  <si>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</si>
  <si>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</si>
  <si>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</si>
  <si>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</si>
  <si>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</si>
  <si>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</si>
  <si>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</si>
  <si>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</si>
  <si>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</si>
  <si>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</si>
  <si>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</si>
  <si>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</si>
  <si>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</si>
  <si>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</si>
  <si>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</si>
  <si>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</si>
  <si>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</si>
  <si>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</si>
  <si>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</si>
  <si>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</si>
  <si>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</si>
  <si>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</si>
  <si>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</si>
  <si>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</si>
  <si>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</si>
  <si>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</si>
  <si>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</si>
  <si>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</si>
  <si>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</si>
  <si>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</si>
  <si>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</si>
  <si>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</si>
  <si>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</si>
  <si>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</si>
  <si>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</si>
  <si>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</si>
  <si>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</si>
  <si>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</si>
  <si>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</si>
  <si>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</si>
  <si>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</si>
  <si>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</si>
  <si>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</si>
  <si>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</si>
  <si>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</si>
  <si>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</si>
  <si>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</si>
  <si>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</si>
  <si>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</si>
  <si>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</si>
  <si>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</si>
  <si>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</si>
  <si>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</si>
  <si>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</si>
  <si>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</si>
  <si>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</si>
  <si>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</si>
  <si>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</si>
  <si>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</si>
  <si>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</si>
  <si>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</si>
  <si>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</si>
  <si>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</si>
  <si>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</si>
  <si>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</si>
  <si>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</si>
  <si>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</si>
  <si>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</si>
  <si>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</si>
  <si>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</si>
  <si>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</si>
  <si>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</si>
  <si>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</si>
  <si>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</si>
  <si>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</si>
  <si>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</si>
  <si>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</si>
  <si>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</si>
  <si>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</si>
  <si>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</si>
  <si>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</si>
  <si>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</si>
  <si>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</si>
  <si>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</si>
  <si>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</si>
  <si>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</si>
  <si>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</si>
  <si>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</si>
  <si>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</si>
  <si>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</si>
  <si>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</si>
  <si>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</si>
  <si>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</si>
  <si>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</si>
  <si>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</si>
  <si>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</si>
  <si>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</si>
  <si>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</si>
  <si>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</si>
  <si>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</si>
  <si>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</si>
  <si>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</si>
  <si>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</si>
  <si>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</si>
  <si>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</si>
  <si>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</si>
  <si>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</si>
  <si>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</si>
  <si>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</si>
  <si>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</si>
  <si>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</si>
  <si>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</si>
  <si>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</si>
  <si>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</si>
  <si>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</si>
  <si>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</si>
  <si>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</si>
  <si>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</si>
  <si>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</si>
  <si>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</si>
  <si>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</si>
  <si>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</si>
  <si>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</si>
  <si>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</si>
  <si>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</si>
  <si>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</si>
  <si>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</si>
  <si>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</si>
  <si>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</si>
  <si>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</si>
  <si>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</si>
  <si>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</si>
  <si>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</si>
  <si>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</si>
  <si>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</si>
  <si>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</si>
  <si>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</si>
  <si>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</si>
  <si>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</si>
  <si>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</si>
  <si>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</si>
  <si>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</si>
  <si>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</si>
  <si>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</si>
  <si>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</si>
  <si>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</si>
  <si>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</si>
  <si>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</si>
  <si>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</si>
  <si>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</si>
  <si>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</si>
  <si>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</si>
  <si>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</si>
  <si>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</si>
  <si>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</si>
  <si>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</si>
  <si>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</si>
  <si>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</si>
  <si>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</si>
  <si>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</si>
  <si>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</si>
  <si>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</si>
  <si>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</si>
  <si>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</si>
  <si>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</si>
  <si>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</si>
  <si>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</si>
  <si>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</si>
  <si>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</si>
  <si>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</si>
  <si>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</si>
  <si>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</si>
  <si>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</si>
  <si>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</si>
  <si>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</si>
  <si>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</si>
  <si>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</si>
  <si>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</si>
  <si>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</si>
  <si>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</si>
  <si>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</si>
  <si>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</si>
  <si>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</si>
  <si>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</si>
  <si>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</si>
  <si>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</si>
  <si>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</si>
  <si>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</si>
  <si>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</si>
  <si>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</si>
  <si>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</si>
  <si>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</si>
  <si>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</si>
  <si>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</si>
  <si>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</si>
  <si>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</si>
  <si>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</si>
  <si>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</si>
  <si>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</si>
  <si>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</si>
  <si>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</si>
  <si>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</si>
  <si>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</si>
  <si>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</si>
  <si>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</si>
  <si>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</si>
  <si>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</si>
  <si>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</si>
  <si>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</si>
  <si>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</si>
  <si>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</si>
  <si>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</si>
  <si>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</si>
  <si>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</si>
  <si>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</si>
  <si>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</si>
  <si>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</si>
  <si>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</si>
  <si>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</si>
  <si>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</si>
  <si>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</si>
  <si>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</si>
  <si>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</si>
  <si>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</si>
  <si>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</si>
  <si>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</si>
  <si>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</si>
  <si>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</si>
  <si>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</si>
  <si>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</si>
  <si>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</si>
  <si>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</si>
  <si>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</si>
  <si>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</si>
  <si>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</si>
  <si>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</si>
  <si>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</si>
  <si>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</si>
  <si>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</si>
  <si>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</si>
  <si>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</si>
  <si>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</si>
  <si>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</si>
  <si>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</si>
  <si>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</si>
  <si>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</si>
  <si>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</si>
  <si>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</si>
  <si>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</si>
  <si>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</si>
  <si>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</si>
  <si>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</si>
  <si>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</si>
  <si>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</si>
  <si>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</si>
  <si>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</si>
  <si>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</si>
  <si>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</si>
  <si>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</si>
  <si>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</si>
  <si>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</si>
  <si>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</si>
  <si>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</si>
  <si>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</si>
  <si>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</si>
  <si>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</si>
  <si>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</si>
  <si>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</si>
  <si>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</si>
  <si>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</si>
  <si>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</si>
  <si>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</si>
  <si>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</si>
  <si>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</si>
  <si>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</si>
  <si>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</si>
  <si>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</si>
  <si>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</si>
  <si>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</si>
  <si>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</si>
  <si>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</si>
  <si>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</si>
  <si>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</si>
  <si>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</si>
  <si>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</si>
  <si>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</si>
  <si>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</si>
  <si>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</si>
  <si>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</si>
  <si>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</si>
  <si>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</si>
  <si>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</si>
  <si>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</si>
  <si>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</si>
  <si>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</si>
  <si>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</si>
  <si>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</si>
  <si>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</si>
  <si>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</si>
  <si>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</si>
  <si>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</si>
  <si>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</si>
  <si>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</si>
  <si>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</si>
  <si>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</si>
  <si>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</si>
  <si>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</si>
  <si>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</si>
  <si>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</si>
  <si>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</si>
  <si>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</si>
  <si>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</si>
  <si>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</si>
  <si>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</si>
  <si>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</si>
  <si>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</si>
  <si>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</si>
  <si>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</si>
  <si>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</si>
  <si>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</si>
  <si>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</si>
  <si>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</si>
  <si>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</si>
  <si>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</si>
  <si>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</si>
  <si>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</si>
  <si>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</si>
  <si>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</si>
  <si>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</si>
  <si>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</si>
  <si>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</si>
  <si>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</si>
  <si>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</si>
  <si>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</si>
  <si>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</si>
  <si>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</si>
  <si>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</si>
  <si>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</si>
  <si>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</si>
  <si>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</si>
  <si>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</si>
  <si>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</si>
  <si>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</si>
  <si>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</si>
  <si>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</si>
  <si>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</si>
  <si>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</si>
  <si>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</si>
  <si>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</si>
  <si>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</si>
  <si>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</si>
  <si>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</si>
  <si>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</si>
  <si>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</si>
  <si>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</si>
  <si>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</si>
  <si>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</si>
  <si>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</si>
  <si>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</si>
  <si>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</si>
  <si>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</si>
  <si>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</si>
  <si>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</si>
  <si>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</si>
  <si>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</si>
  <si>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</si>
  <si>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</si>
  <si>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</si>
  <si>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</si>
  <si>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</si>
  <si>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</si>
  <si>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</si>
  <si>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</si>
  <si>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</si>
  <si>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</si>
  <si>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</si>
  <si>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</si>
  <si>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</si>
  <si>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</si>
  <si>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</si>
  <si>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</si>
  <si>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</si>
  <si>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</si>
  <si>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</si>
  <si>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</si>
  <si>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</si>
  <si>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</si>
  <si>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</si>
  <si>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</si>
  <si>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</si>
  <si>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</si>
  <si>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</si>
  <si>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</si>
  <si>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</si>
  <si>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</si>
  <si>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</si>
  <si>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</si>
  <si>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</si>
  <si>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</si>
  <si>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</si>
  <si>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</si>
  <si>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</si>
  <si>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</si>
  <si>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</si>
  <si>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</si>
  <si>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</si>
  <si>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</si>
  <si>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</si>
  <si>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</si>
  <si>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</si>
  <si>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</si>
  <si>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</si>
  <si>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</si>
  <si>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</si>
  <si>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</si>
  <si>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</si>
  <si>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</si>
  <si>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</si>
  <si>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</si>
  <si>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</si>
  <si>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</si>
  <si>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</si>
  <si>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</si>
  <si>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</si>
  <si>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</si>
  <si>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</si>
  <si>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</si>
  <si>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</si>
  <si>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</si>
  <si>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</si>
  <si>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</si>
  <si>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</si>
  <si>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</si>
  <si>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</si>
  <si>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</si>
  <si>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</si>
  <si>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</si>
  <si>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</si>
  <si>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</si>
  <si>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</si>
  <si>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</si>
  <si>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</si>
  <si>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</si>
  <si>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</si>
  <si>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</si>
  <si>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</si>
  <si>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</si>
  <si>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</si>
  <si>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</si>
  <si>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</si>
  <si>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</si>
  <si>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</si>
  <si>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</si>
  <si>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</si>
  <si>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</si>
  <si>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</si>
  <si>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</si>
  <si>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</si>
  <si>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</si>
  <si>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</si>
  <si>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</si>
  <si>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</si>
  <si>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</si>
  <si>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</si>
  <si>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</si>
  <si>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</si>
  <si>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</si>
  <si>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</si>
  <si>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</si>
  <si>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</si>
  <si>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</si>
  <si>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</si>
  <si>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</si>
  <si>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</si>
  <si>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</si>
  <si>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</si>
  <si>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</si>
  <si>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</si>
  <si>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</si>
  <si>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</si>
  <si>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</si>
  <si>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</si>
  <si>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</si>
  <si>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</si>
  <si>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</si>
  <si>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</si>
  <si>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</si>
  <si>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</si>
  <si>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</si>
  <si>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</si>
  <si>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</si>
  <si>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</si>
  <si>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</si>
  <si>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</si>
  <si>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</si>
  <si>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</si>
  <si>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</si>
  <si>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</si>
  <si>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</si>
  <si>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</si>
  <si>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</si>
  <si>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</si>
  <si>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</si>
  <si>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</si>
  <si>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</si>
  <si>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</si>
  <si>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</si>
  <si>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</si>
  <si>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</si>
  <si>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</si>
  <si>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</si>
  <si>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</si>
  <si>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</si>
  <si>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</si>
  <si>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</si>
  <si>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</si>
  <si>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</si>
  <si>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</si>
  <si>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</si>
  <si>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</si>
  <si>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</si>
  <si>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</si>
  <si>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</si>
  <si>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</si>
  <si>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</si>
  <si>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</si>
  <si>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</si>
  <si>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</si>
  <si>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</si>
  <si>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</si>
  <si>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</si>
  <si>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</si>
  <si>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</si>
  <si>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</si>
  <si>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</si>
  <si>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</si>
  <si>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</si>
  <si>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</si>
  <si>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</si>
  <si>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</si>
  <si>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</si>
  <si>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</si>
  <si>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</si>
  <si>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</si>
  <si>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</si>
  <si>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</si>
  <si>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</si>
  <si>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</si>
  <si>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</si>
  <si>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</si>
  <si>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</si>
  <si>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</si>
  <si>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</si>
  <si>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</si>
  <si>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</si>
  <si>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</si>
  <si>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</si>
  <si>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</si>
  <si>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</si>
  <si>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</si>
  <si>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</si>
  <si>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</si>
  <si>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</si>
  <si>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</si>
  <si>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</si>
  <si>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</si>
  <si>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</si>
  <si>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</si>
  <si>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</si>
  <si>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</si>
  <si>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</si>
  <si>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</si>
  <si>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</si>
  <si>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</si>
  <si>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</si>
  <si>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</si>
  <si>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</si>
  <si>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</si>
  <si>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</si>
  <si>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</si>
  <si>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</si>
  <si>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</si>
  <si>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</si>
  <si>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</si>
  <si>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</si>
  <si>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</si>
  <si>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</si>
  <si>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</si>
  <si>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</si>
  <si>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</si>
  <si>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</si>
  <si>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</si>
  <si>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</si>
  <si>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</si>
  <si>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</si>
  <si>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</si>
  <si>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</si>
  <si>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</si>
  <si>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</si>
  <si>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</si>
  <si>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</si>
  <si>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</si>
  <si>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</si>
  <si>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</si>
  <si>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</si>
  <si>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</si>
  <si>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</si>
  <si>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</si>
  <si>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</si>
  <si>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</si>
  <si>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</si>
  <si>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</si>
  <si>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</si>
  <si>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</si>
  <si>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</si>
  <si>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</si>
  <si>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</si>
  <si>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</si>
  <si>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</si>
  <si>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</si>
  <si>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</si>
  <si>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</si>
  <si>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</si>
  <si>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</si>
  <si>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</si>
  <si>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</si>
  <si>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</si>
  <si>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</si>
  <si>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</si>
  <si>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</si>
  <si>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</si>
  <si>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</si>
  <si>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</si>
  <si>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</si>
  <si>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</si>
  <si>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</si>
  <si>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</si>
  <si>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</si>
  <si>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</si>
  <si>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</si>
  <si>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</si>
  <si>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</si>
  <si>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</si>
  <si>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</si>
  <si>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</si>
  <si>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</si>
  <si>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</si>
  <si>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</si>
  <si>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</si>
  <si>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</si>
  <si>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</si>
  <si>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</si>
  <si>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</si>
  <si>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</si>
  <si>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</si>
  <si>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</si>
  <si>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</si>
  <si>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</si>
  <si>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</si>
  <si>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</si>
  <si>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</si>
  <si>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</si>
  <si>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</si>
  <si>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</si>
  <si>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</si>
  <si>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</si>
  <si>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</si>
  <si>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</si>
  <si>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</si>
  <si>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</si>
  <si>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</si>
  <si>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</si>
  <si>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</si>
  <si>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</si>
  <si>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</si>
  <si>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</si>
  <si>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</si>
  <si>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</si>
  <si>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</si>
  <si>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</si>
  <si>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</si>
  <si>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</si>
  <si>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</si>
  <si>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</si>
  <si>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</si>
  <si>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</si>
  <si>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</si>
  <si>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</si>
  <si>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</si>
  <si>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</si>
  <si>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</si>
  <si>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</si>
  <si>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</si>
  <si>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</si>
  <si>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</si>
  <si>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</si>
  <si>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</si>
  <si>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</si>
  <si>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</si>
  <si>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</si>
  <si>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</si>
  <si>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</si>
  <si>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</si>
  <si>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</si>
  <si>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</si>
  <si>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</si>
  <si>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</si>
  <si>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</si>
  <si>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</si>
  <si>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</si>
  <si>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</si>
  <si>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</si>
  <si>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</si>
  <si>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</si>
  <si>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</si>
  <si>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</si>
  <si>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</si>
  <si>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</si>
  <si>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</si>
  <si>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</si>
  <si>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</si>
  <si>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</si>
  <si>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</si>
  <si>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</si>
  <si>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</si>
  <si>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</si>
  <si>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</si>
  <si>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</si>
  <si>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</si>
  <si>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</si>
  <si>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</si>
  <si>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</si>
  <si>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</si>
  <si>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</si>
  <si>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</si>
  <si>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</si>
  <si>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</si>
  <si>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</si>
  <si>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</si>
  <si>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</si>
  <si>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</si>
  <si>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</si>
  <si>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</si>
  <si>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</si>
  <si>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</si>
  <si>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</si>
  <si>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</si>
  <si>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</si>
  <si>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</si>
  <si>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</si>
  <si>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</si>
  <si>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</si>
  <si>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</si>
  <si>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</si>
  <si>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</si>
  <si>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</si>
  <si>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</si>
  <si>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</si>
  <si>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</si>
  <si>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</si>
  <si>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</si>
  <si>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</si>
  <si>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</si>
  <si>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</si>
  <si>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</si>
  <si>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</si>
  <si>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</si>
  <si>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</si>
  <si>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</si>
  <si>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</si>
  <si>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</si>
  <si>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</si>
  <si>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</si>
  <si>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</si>
  <si>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</si>
  <si>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</si>
  <si>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</si>
  <si>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</si>
  <si>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</si>
  <si>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</si>
  <si>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</si>
  <si>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</si>
  <si>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</si>
  <si>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</si>
  <si>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</si>
  <si>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</si>
  <si>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</si>
  <si>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</si>
  <si>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</si>
  <si>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</si>
  <si>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</si>
  <si>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</si>
  <si>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</si>
  <si>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</si>
  <si>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</si>
  <si>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</si>
  <si>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</si>
  <si>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</si>
  <si>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</si>
  <si>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</si>
  <si>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</si>
  <si>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</si>
  <si>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</si>
  <si>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</si>
  <si>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</si>
  <si>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</si>
  <si>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</si>
  <si>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</si>
  <si>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</si>
  <si>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</si>
  <si>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</si>
  <si>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</si>
  <si>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</si>
  <si>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</si>
  <si>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</si>
  <si>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</si>
  <si>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</si>
  <si>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</si>
  <si>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</si>
  <si>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</si>
  <si>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</si>
  <si>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</si>
  <si>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</si>
  <si>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</si>
  <si>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</si>
  <si>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</si>
  <si>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</si>
  <si>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</si>
  <si>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</si>
  <si>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</si>
  <si>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</si>
  <si>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</si>
  <si>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</si>
  <si>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</si>
  <si>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</si>
  <si>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</si>
  <si>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</si>
  <si>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</si>
  <si>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</si>
  <si>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</si>
  <si>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</si>
  <si>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</si>
  <si>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</si>
  <si>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</si>
  <si>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</si>
  <si>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</si>
  <si>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</si>
  <si>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</si>
  <si>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</si>
  <si>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</si>
  <si>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</si>
  <si>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</si>
  <si>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</si>
  <si>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</si>
  <si>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</si>
  <si>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</si>
  <si>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</si>
  <si>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</si>
  <si>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</si>
  <si>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</si>
  <si>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</si>
  <si>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</si>
  <si>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</si>
  <si>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</si>
  <si>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</si>
  <si>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</si>
  <si>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</si>
  <si>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</si>
  <si>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</si>
  <si>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</si>
  <si>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</si>
  <si>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</si>
  <si>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</si>
  <si>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</si>
  <si>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</si>
  <si>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</si>
  <si>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</si>
  <si>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</si>
  <si>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</si>
  <si>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</si>
  <si>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</si>
  <si>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</si>
  <si>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</si>
  <si>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</si>
  <si>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</si>
  <si>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</si>
  <si>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</si>
  <si>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</si>
  <si>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</si>
  <si>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</si>
  <si>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</si>
  <si>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</si>
  <si>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</si>
  <si>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</si>
  <si>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</si>
  <si>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</si>
  <si>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</si>
  <si>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</si>
  <si>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</si>
  <si>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</si>
  <si>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</si>
  <si>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</si>
  <si>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</si>
  <si>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</si>
  <si>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</si>
  <si>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</si>
  <si>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</si>
  <si>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</si>
  <si>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</si>
  <si>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</si>
  <si>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</si>
  <si>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</si>
  <si>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</si>
  <si>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</si>
  <si>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</si>
  <si>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</si>
  <si>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</si>
  <si>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</si>
  <si>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</si>
  <si>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</si>
  <si>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</si>
  <si>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</si>
  <si>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</si>
  <si>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</si>
  <si>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</si>
  <si>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</si>
  <si>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</si>
  <si>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</si>
  <si>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</si>
  <si>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</si>
  <si>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</si>
  <si>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</si>
  <si>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</si>
  <si>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</si>
  <si>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</si>
  <si>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</si>
  <si>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</si>
  <si>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</si>
  <si>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</si>
  <si>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</si>
  <si>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</si>
  <si>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</si>
  <si>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</si>
  <si>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</si>
  <si>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</si>
  <si>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</si>
  <si>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</si>
  <si>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</si>
  <si>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</si>
  <si>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</si>
  <si>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</si>
  <si>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</si>
  <si>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</si>
  <si>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</si>
  <si>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</si>
  <si>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</si>
  <si>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</si>
  <si>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</si>
  <si>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</si>
  <si>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</si>
  <si>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</si>
  <si>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</si>
  <si>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</si>
  <si>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</si>
  <si>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</si>
  <si>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</si>
  <si>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</si>
  <si>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</si>
  <si>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</si>
  <si>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</si>
  <si>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</si>
  <si>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</si>
  <si>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</si>
  <si>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</si>
  <si>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</si>
  <si>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</si>
  <si>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</si>
  <si>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</si>
  <si>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</si>
  <si>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</si>
  <si>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</si>
  <si>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</si>
  <si>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</si>
  <si>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</si>
  <si>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</si>
  <si>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</si>
  <si>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</si>
  <si>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</si>
  <si>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</si>
  <si>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</si>
  <si>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</si>
  <si>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</si>
  <si>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</si>
  <si>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</si>
  <si>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</si>
  <si>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</si>
  <si>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</si>
  <si>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</si>
  <si>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</si>
  <si>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</si>
  <si>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</si>
  <si>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</si>
  <si>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</si>
  <si>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</si>
  <si>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</si>
  <si>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</si>
  <si>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</si>
  <si>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</si>
  <si>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</si>
  <si>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</si>
  <si>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</si>
  <si>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</si>
  <si>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</si>
  <si>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</si>
  <si>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</si>
  <si>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</si>
  <si>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</si>
  <si>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</si>
  <si>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</si>
  <si>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</si>
  <si>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</si>
  <si>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</si>
  <si>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</si>
  <si>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</si>
  <si>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</si>
  <si>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</si>
  <si>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</si>
  <si>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</si>
  <si>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</si>
  <si>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</si>
  <si>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</si>
  <si>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</si>
  <si>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</si>
  <si>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</si>
  <si>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</si>
  <si>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</si>
  <si>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</si>
  <si>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</si>
  <si>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</si>
  <si>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</si>
  <si>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</si>
  <si>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</si>
  <si>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</si>
  <si>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</si>
  <si>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</si>
  <si>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</si>
  <si>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</si>
  <si>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</si>
  <si>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</si>
  <si>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</si>
  <si>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</si>
  <si>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</si>
  <si>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</si>
  <si>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</si>
  <si>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</si>
  <si>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</si>
  <si>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</si>
  <si>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</si>
  <si>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</si>
  <si>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</si>
  <si>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</si>
  <si>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</si>
  <si>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</si>
  <si>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</si>
  <si>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</si>
  <si>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</si>
  <si>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</si>
  <si>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</si>
  <si>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</si>
  <si>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</si>
  <si>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</si>
  <si>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</si>
  <si>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</si>
  <si>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</si>
  <si>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</si>
  <si>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</si>
  <si>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</si>
  <si>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</si>
  <si>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</si>
  <si>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</si>
  <si>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</si>
  <si>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</si>
  <si>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</si>
  <si>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</si>
  <si>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</si>
  <si>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</si>
  <si>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</si>
  <si>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</si>
  <si>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</si>
  <si>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</si>
  <si>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</si>
  <si>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</si>
  <si>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</si>
  <si>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</si>
  <si>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</si>
  <si>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</si>
  <si>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</si>
  <si>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</si>
  <si>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</si>
  <si>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</si>
  <si>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</si>
  <si>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</si>
  <si>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</si>
  <si>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</si>
  <si>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</si>
  <si>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</si>
  <si>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</si>
  <si>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</si>
  <si>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</si>
  <si>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</si>
  <si>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</si>
  <si>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</si>
  <si>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</si>
  <si>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</si>
  <si>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</si>
  <si>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</si>
  <si>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</si>
  <si>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</si>
  <si>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</si>
  <si>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</si>
  <si>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</si>
  <si>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</si>
  <si>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</si>
  <si>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</si>
  <si>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</si>
  <si>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</si>
  <si>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</si>
  <si>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</si>
  <si>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</si>
  <si>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</si>
  <si>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</si>
  <si>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</si>
  <si>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</si>
  <si>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</si>
  <si>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</si>
  <si>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</si>
  <si>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</si>
  <si>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</si>
  <si>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</si>
  <si>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</si>
  <si>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</si>
  <si>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</si>
  <si>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</si>
  <si>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</si>
  <si>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</si>
  <si>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</si>
  <si>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</si>
  <si>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</si>
  <si>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</si>
  <si>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</si>
  <si>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</si>
  <si>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</si>
  <si>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</si>
  <si>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</si>
  <si>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</si>
  <si>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</si>
  <si>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</si>
  <si>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</si>
  <si>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</si>
  <si>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</si>
  <si>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</si>
  <si>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</si>
  <si>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</si>
  <si>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</si>
  <si>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</si>
  <si>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</si>
  <si>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</si>
  <si>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</si>
  <si>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</si>
  <si>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</si>
  <si>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</si>
  <si>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</si>
  <si>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</si>
  <si>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</si>
  <si>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</si>
  <si>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</si>
  <si>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</si>
  <si>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</si>
  <si>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</si>
  <si>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</si>
  <si>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</si>
  <si>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</si>
  <si>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</si>
  <si>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</si>
  <si>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</si>
  <si>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</si>
  <si>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</si>
  <si>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</si>
  <si>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</si>
  <si>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</si>
  <si>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</si>
  <si>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</si>
  <si>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</si>
  <si>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</si>
  <si>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</si>
  <si>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</si>
  <si>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</si>
  <si>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</si>
  <si>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</si>
  <si>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</si>
  <si>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</si>
  <si>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</si>
  <si>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</si>
  <si>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</si>
  <si>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</si>
  <si>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</si>
  <si>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</si>
  <si>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</si>
  <si>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</si>
  <si>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</si>
  <si>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</si>
  <si>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</si>
  <si>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</si>
  <si>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</si>
  <si>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</si>
  <si>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</si>
  <si>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</si>
  <si>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</si>
  <si>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</si>
  <si>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</si>
  <si>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</si>
  <si>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</si>
  <si>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</si>
  <si>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</si>
  <si>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</si>
  <si>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</si>
  <si>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</si>
  <si>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</si>
  <si>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</si>
  <si>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</si>
  <si>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</si>
  <si>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</si>
  <si>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</si>
  <si>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</si>
  <si>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</si>
  <si>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</si>
  <si>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</si>
  <si>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</si>
  <si>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</si>
  <si>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</si>
  <si>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</si>
  <si>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</si>
  <si>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</si>
  <si>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</si>
  <si>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</si>
  <si>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</si>
  <si>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</si>
  <si>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</si>
  <si>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</si>
  <si>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</si>
  <si>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</si>
  <si>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</si>
  <si>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</si>
  <si>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</si>
  <si>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</si>
  <si>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</si>
  <si>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</si>
  <si>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</si>
  <si>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</si>
  <si>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</si>
  <si>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</si>
  <si>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</si>
  <si>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</si>
  <si>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</si>
  <si>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</si>
  <si>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</si>
  <si>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</si>
  <si>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</si>
  <si>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</si>
  <si>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</si>
  <si>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</si>
  <si>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</si>
  <si>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</si>
  <si>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</si>
  <si>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</si>
  <si>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</si>
  <si>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</si>
  <si>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</si>
  <si>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</si>
  <si>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</si>
  <si>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</si>
  <si>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</si>
  <si>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</si>
  <si>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</si>
  <si>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</si>
  <si>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</si>
  <si>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</si>
  <si>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</si>
  <si>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</si>
  <si>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</si>
  <si>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</si>
  <si>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</si>
  <si>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</si>
  <si>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</si>
  <si>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</si>
  <si>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</si>
  <si>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</si>
  <si>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</si>
  <si>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</si>
  <si>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</si>
  <si>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</si>
  <si>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</si>
  <si>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</si>
  <si>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</si>
  <si>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</si>
  <si>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</si>
  <si>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</si>
  <si>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</si>
  <si>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</si>
  <si>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</si>
  <si>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</si>
  <si>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</si>
  <si>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</si>
  <si>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</si>
  <si>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</si>
  <si>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</si>
  <si>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</si>
  <si>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</si>
  <si>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</si>
  <si>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</si>
  <si>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</si>
  <si>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</si>
  <si>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</si>
  <si>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</si>
  <si>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</si>
  <si>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</si>
  <si>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</si>
  <si>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</si>
  <si>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</si>
  <si>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</si>
  <si>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</si>
  <si>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</si>
  <si>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</si>
  <si>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</si>
  <si>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</si>
  <si>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</si>
  <si>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</si>
  <si>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</si>
  <si>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</si>
  <si>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</si>
  <si>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</si>
  <si>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</si>
  <si>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</si>
  <si>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</si>
  <si>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</si>
  <si>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</si>
  <si>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</si>
  <si>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</si>
  <si>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</si>
  <si>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</si>
  <si>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</si>
  <si>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</si>
  <si>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</si>
  <si>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</si>
  <si>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</si>
  <si>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</si>
  <si>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</si>
  <si>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</si>
  <si>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</si>
  <si>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</si>
  <si>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</si>
  <si>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</si>
  <si>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</si>
  <si>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</si>
  <si>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</si>
  <si>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</si>
  <si>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</si>
  <si>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</si>
  <si>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</si>
  <si>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</si>
  <si>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</si>
  <si>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</si>
  <si>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</si>
  <si>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</si>
  <si>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</si>
  <si>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</si>
  <si>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</si>
  <si>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</si>
  <si>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</si>
  <si>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</si>
  <si>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</si>
  <si>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</si>
  <si>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</si>
  <si>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</si>
  <si>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</si>
  <si>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</si>
  <si>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</si>
  <si>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</si>
  <si>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</si>
  <si>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</si>
  <si>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</si>
  <si>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</si>
  <si>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</si>
  <si>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</si>
  <si>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</si>
  <si>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</si>
  <si>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</si>
  <si>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</si>
  <si>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</si>
  <si>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</si>
  <si>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</si>
  <si>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</si>
  <si>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</si>
  <si>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</si>
  <si>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</si>
  <si>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</si>
  <si>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</si>
  <si>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</si>
  <si>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</si>
  <si>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</si>
  <si>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</si>
  <si>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</si>
  <si>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</si>
  <si>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</si>
  <si>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</si>
  <si>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</si>
  <si>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</si>
  <si>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</si>
  <si>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</si>
  <si>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</si>
  <si>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</si>
  <si>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</si>
  <si>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</si>
  <si>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</si>
  <si>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</si>
  <si>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</si>
  <si>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</si>
  <si>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</si>
  <si>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</si>
  <si>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</si>
  <si>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</si>
  <si>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</si>
  <si>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</si>
  <si>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</si>
  <si>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</si>
  <si>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</si>
  <si>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</si>
  <si>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</si>
  <si>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</si>
  <si>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</si>
  <si>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</si>
  <si>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</si>
  <si>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</si>
  <si>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</si>
  <si>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</si>
  <si>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</si>
  <si>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</si>
  <si>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</si>
  <si>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</si>
  <si>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</si>
  <si>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</si>
  <si>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</si>
  <si>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</si>
  <si>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</si>
  <si>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</si>
  <si>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</si>
  <si>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</si>
  <si>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</si>
  <si>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</si>
  <si>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</si>
  <si>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</si>
  <si>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</si>
  <si>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</si>
  <si>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</si>
  <si>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</si>
  <si>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</si>
  <si>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</si>
  <si>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</si>
  <si>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</si>
  <si>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</si>
  <si>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</si>
  <si>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</si>
  <si>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</si>
  <si>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</si>
  <si>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</si>
  <si>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</si>
  <si>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</si>
  <si>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</si>
  <si>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</si>
  <si>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</si>
  <si>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</si>
  <si>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</si>
  <si>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</si>
  <si>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</si>
  <si>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</si>
  <si>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</si>
  <si>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</si>
  <si>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</si>
  <si>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</si>
  <si>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</si>
  <si>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</si>
  <si>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</si>
  <si>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</si>
  <si>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</si>
  <si>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</si>
  <si>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</si>
  <si>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</si>
  <si>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</si>
  <si>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</si>
  <si>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</si>
  <si>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</si>
  <si>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</si>
  <si>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</si>
  <si>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</si>
  <si>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</si>
  <si>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</si>
  <si>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</si>
  <si>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</si>
  <si>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</si>
  <si>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</si>
  <si>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</si>
  <si>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</si>
  <si>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</si>
  <si>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</si>
  <si>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</si>
  <si>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</si>
  <si>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</si>
  <si>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</si>
  <si>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</si>
  <si>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</si>
  <si>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</si>
  <si>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</si>
  <si>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</si>
  <si>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</si>
  <si>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</si>
  <si>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</si>
  <si>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</si>
  <si>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</si>
  <si>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</si>
  <si>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</si>
  <si>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</si>
  <si>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</si>
  <si>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</si>
  <si>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</si>
  <si>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</si>
  <si>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</si>
  <si>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</si>
  <si>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</si>
  <si>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</si>
  <si>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</si>
  <si>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</si>
  <si>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</si>
  <si>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</si>
  <si>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</si>
  <si>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</si>
  <si>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</si>
  <si>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</si>
  <si>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</si>
  <si>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</si>
  <si>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</si>
  <si>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</si>
  <si>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</si>
  <si>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</si>
  <si>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</si>
  <si>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</si>
  <si>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</si>
  <si>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</si>
  <si>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</si>
  <si>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</si>
  <si>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</si>
  <si>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</si>
  <si>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</si>
  <si>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</si>
  <si>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</si>
  <si>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</si>
  <si>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</si>
  <si>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</si>
  <si>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</si>
  <si>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</si>
  <si>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</si>
  <si>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</si>
  <si>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</si>
  <si>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</si>
  <si>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</si>
  <si>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</si>
  <si>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</si>
  <si>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</si>
  <si>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</si>
  <si>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</si>
  <si>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</si>
  <si>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</si>
  <si>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</si>
  <si>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</si>
  <si>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</si>
  <si>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</si>
  <si>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</si>
  <si>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</si>
  <si>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</si>
  <si>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</si>
  <si>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</si>
  <si>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</si>
  <si>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</si>
  <si>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</si>
  <si>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</si>
  <si>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</si>
  <si>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</si>
  <si>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</si>
  <si>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</si>
  <si>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</si>
  <si>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</si>
  <si>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</si>
  <si>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</si>
  <si>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</si>
  <si>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</si>
  <si>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</si>
  <si>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</si>
  <si>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</si>
  <si>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</si>
  <si>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</si>
  <si>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</si>
  <si>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</si>
  <si>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</si>
  <si>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</si>
  <si>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</si>
  <si>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</si>
  <si>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</si>
  <si>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</si>
  <si>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</si>
  <si>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</si>
  <si>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</si>
  <si>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</si>
  <si>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</si>
  <si>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</si>
  <si>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</si>
  <si>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</si>
  <si>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</si>
  <si>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</si>
  <si>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</si>
  <si>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</si>
  <si>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</si>
  <si>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</si>
  <si>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</si>
  <si>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</si>
  <si>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</si>
  <si>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</si>
  <si>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</si>
  <si>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</si>
  <si>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</si>
  <si>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</si>
  <si>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</si>
  <si>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</si>
  <si>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</si>
  <si>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</si>
  <si>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</si>
  <si>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</si>
  <si>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</si>
  <si>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</si>
  <si>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</si>
  <si>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</si>
  <si>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</si>
  <si>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</si>
  <si>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</si>
  <si>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</si>
  <si>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</si>
  <si>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</si>
  <si>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</si>
  <si>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</si>
  <si>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</si>
  <si>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</si>
  <si>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</si>
  <si>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</si>
  <si>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</si>
  <si>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</si>
  <si>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</si>
  <si>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</si>
  <si>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</si>
  <si>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</si>
  <si>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</si>
  <si>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</si>
  <si>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</si>
  <si>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</si>
  <si>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</si>
  <si>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</si>
  <si>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</si>
  <si>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</si>
  <si>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</si>
  <si>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</si>
  <si>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</si>
  <si>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</si>
  <si>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</si>
  <si>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</si>
  <si>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</si>
  <si>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</si>
  <si>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</si>
  <si>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</si>
  <si>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</si>
  <si>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</si>
  <si>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</si>
  <si>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</si>
  <si>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</si>
  <si>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</si>
  <si>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</si>
  <si>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</si>
  <si>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</si>
  <si>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</si>
  <si>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</si>
  <si>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</si>
  <si>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</si>
  <si>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</si>
  <si>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</si>
  <si>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</si>
  <si>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</si>
  <si>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</si>
  <si>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</si>
  <si>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</si>
  <si>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</si>
  <si>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</si>
  <si>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</si>
  <si>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</si>
  <si>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</si>
  <si>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</si>
  <si>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</si>
  <si>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</si>
  <si>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</si>
  <si>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</si>
  <si>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</si>
  <si>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</si>
  <si>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</si>
  <si>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</si>
  <si>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</si>
  <si>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</si>
  <si>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</si>
  <si>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</si>
  <si>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</si>
  <si>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</si>
  <si>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</si>
  <si>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</si>
  <si>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</si>
  <si>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</si>
  <si>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</si>
  <si>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</si>
  <si>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</si>
  <si>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</si>
  <si>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</si>
  <si>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</si>
  <si>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</si>
  <si>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</si>
  <si>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</si>
  <si>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</si>
  <si>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</si>
  <si>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</si>
  <si>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</si>
  <si>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</si>
  <si>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</si>
  <si>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</si>
  <si>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</si>
  <si>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</si>
  <si>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</si>
  <si>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</si>
  <si>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</si>
  <si>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</si>
  <si>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</si>
  <si>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</si>
  <si>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</si>
  <si>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</si>
  <si>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</si>
  <si>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</si>
  <si>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</si>
  <si>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</si>
  <si>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</si>
  <si>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</si>
  <si>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</si>
  <si>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</si>
  <si>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</si>
  <si>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</si>
  <si>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</si>
  <si>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</si>
  <si>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</si>
  <si>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</si>
  <si>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</si>
  <si>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</si>
  <si>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</si>
  <si>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</si>
  <si>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</si>
  <si>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</si>
  <si>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</si>
  <si>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</si>
  <si>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</si>
  <si>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</si>
  <si>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</si>
  <si>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</si>
  <si>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</si>
  <si>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</si>
  <si>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</si>
  <si>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</si>
  <si>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</si>
  <si>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</si>
  <si>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</si>
  <si>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</si>
  <si>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</si>
  <si>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</si>
  <si>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</si>
  <si>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</si>
  <si>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</si>
  <si>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</si>
  <si>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</si>
  <si>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</si>
  <si>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</si>
  <si>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</si>
  <si>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</si>
  <si>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</si>
  <si>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</si>
  <si>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</si>
  <si>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</si>
  <si>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</si>
  <si>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</si>
  <si>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</si>
  <si>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</si>
  <si>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</si>
  <si>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</si>
  <si>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</si>
  <si>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</si>
  <si>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</si>
  <si>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</si>
  <si>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</si>
  <si>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</si>
  <si>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</si>
  <si>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</si>
  <si>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</si>
  <si>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</si>
  <si>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</si>
  <si>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</si>
  <si>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</si>
  <si>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</si>
  <si>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</si>
  <si>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</si>
  <si>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</si>
  <si>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</si>
  <si>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</si>
  <si>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</si>
  <si>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</si>
  <si>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</si>
  <si>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</si>
  <si>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</si>
  <si>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</si>
  <si>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</si>
  <si>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</si>
  <si>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</si>
  <si>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</si>
  <si>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</si>
  <si>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</si>
  <si>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</si>
  <si>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</si>
  <si>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</si>
  <si>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</si>
  <si>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</si>
  <si>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</si>
  <si>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</si>
  <si>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</si>
  <si>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</si>
  <si>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</si>
  <si>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</si>
  <si>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</si>
  <si>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</si>
  <si>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</si>
  <si>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</si>
  <si>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</si>
  <si>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</si>
  <si>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</si>
  <si>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</si>
  <si>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</si>
  <si>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</si>
  <si>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</si>
  <si>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</si>
  <si>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</si>
  <si>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</si>
  <si>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</si>
  <si>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</si>
  <si>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</si>
  <si>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</si>
  <si>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</si>
  <si>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</si>
  <si>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</si>
  <si>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</si>
  <si>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</si>
  <si>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</si>
  <si>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</si>
  <si>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</si>
  <si>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</si>
  <si>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</si>
  <si>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</si>
  <si>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</si>
  <si>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</si>
  <si>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</si>
  <si>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</si>
  <si>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</si>
  <si>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</si>
  <si>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</si>
  <si>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</si>
  <si>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</si>
  <si>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</si>
  <si>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</si>
  <si>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</si>
  <si>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</si>
  <si>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</si>
  <si>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</si>
  <si>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</si>
  <si>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</si>
  <si>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</si>
  <si>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</si>
  <si>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</si>
  <si>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</si>
  <si>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</si>
  <si>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</si>
  <si>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</si>
  <si>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</si>
  <si>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</si>
  <si>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</si>
  <si>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</si>
  <si>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</si>
  <si>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</si>
  <si>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</si>
  <si>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</si>
  <si>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</si>
  <si>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</si>
  <si>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</si>
  <si>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</si>
  <si>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</si>
  <si>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</si>
  <si>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</si>
  <si>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</si>
  <si>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</si>
  <si>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</si>
  <si>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</si>
  <si>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</si>
  <si>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</si>
  <si>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</si>
  <si>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</si>
  <si>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</si>
  <si>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</si>
  <si>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</si>
  <si>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</si>
  <si>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</si>
  <si>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</si>
  <si>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</si>
  <si>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</si>
  <si>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</si>
  <si>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</si>
  <si>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</si>
  <si>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</si>
  <si>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</si>
  <si>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</si>
  <si>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</si>
  <si>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</si>
  <si>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</si>
  <si>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</si>
  <si>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</si>
  <si>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</si>
  <si>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</si>
  <si>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</si>
  <si>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</si>
  <si>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</si>
  <si>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</si>
  <si>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</si>
  <si>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</si>
  <si>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</si>
  <si>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</si>
  <si>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</si>
  <si>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</si>
  <si>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</si>
  <si>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</si>
  <si>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</si>
  <si>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</si>
  <si>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</si>
  <si>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</si>
  <si>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</si>
  <si>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</si>
  <si>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</si>
  <si>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</si>
  <si>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</si>
  <si>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</si>
  <si>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</si>
  <si>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</si>
  <si>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</si>
  <si>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</si>
  <si>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</si>
  <si>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</si>
  <si>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</si>
  <si>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</si>
  <si>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</si>
  <si>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</si>
  <si>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</si>
  <si>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</si>
  <si>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</si>
  <si>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</si>
  <si>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</si>
  <si>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</si>
  <si>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</si>
  <si>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</si>
  <si>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</si>
  <si>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</si>
  <si>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</si>
  <si>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</si>
  <si>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</si>
  <si>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</si>
  <si>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</si>
  <si>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</si>
  <si>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</si>
  <si>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</si>
  <si>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</si>
  <si>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</si>
  <si>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</si>
  <si>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</si>
  <si>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</si>
  <si>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</si>
  <si>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</si>
  <si>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</si>
  <si>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</si>
  <si>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</si>
  <si>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</si>
  <si>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</si>
  <si>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</si>
  <si>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</si>
  <si>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</si>
  <si>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</si>
  <si>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</si>
  <si>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</si>
  <si>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</si>
  <si>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</si>
  <si>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</si>
  <si>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</si>
  <si>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</si>
  <si>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</si>
  <si>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</si>
  <si>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</si>
  <si>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</si>
  <si>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</si>
  <si>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</si>
  <si>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</si>
  <si>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</si>
  <si>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</si>
  <si>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</si>
  <si>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</si>
  <si>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</si>
  <si>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</si>
  <si>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</si>
  <si>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</si>
  <si>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</si>
  <si>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</si>
  <si>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</si>
  <si>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</si>
  <si>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</si>
  <si>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</si>
  <si>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</si>
  <si>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</si>
  <si>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</si>
  <si>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</si>
  <si>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</si>
  <si>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</si>
  <si>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</si>
  <si>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</si>
  <si>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</si>
  <si>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</si>
  <si>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</si>
  <si>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</si>
  <si>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</si>
  <si>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</si>
  <si>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</si>
  <si>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</si>
  <si>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</si>
  <si>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</si>
  <si>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</si>
  <si>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</si>
  <si>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</si>
  <si>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</si>
  <si>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</si>
  <si>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</si>
  <si>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</si>
  <si>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</si>
  <si>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</si>
  <si>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</si>
  <si>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</si>
  <si>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</si>
  <si>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</si>
  <si>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</si>
  <si>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</si>
  <si>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</si>
  <si>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</si>
  <si>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</si>
  <si>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</si>
  <si>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</si>
  <si>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</si>
  <si>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</si>
  <si>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</si>
  <si>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</si>
  <si>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</si>
  <si>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</si>
  <si>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</si>
  <si>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</si>
  <si>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</si>
  <si>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</si>
  <si>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</si>
  <si>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</si>
  <si>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</si>
  <si>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</si>
  <si>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</si>
  <si>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</si>
  <si>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</si>
  <si>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</si>
  <si>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</si>
  <si>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</si>
  <si>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</si>
  <si>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</si>
  <si>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</si>
  <si>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</si>
  <si>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</si>
  <si>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</si>
  <si>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</si>
  <si>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</si>
  <si>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</si>
  <si>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</si>
  <si>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</si>
  <si>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</si>
  <si>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</si>
  <si>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</si>
  <si>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</si>
  <si>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</si>
  <si>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</si>
  <si>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</si>
  <si>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</si>
  <si>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</si>
  <si>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</si>
  <si>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</si>
  <si>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</si>
  <si>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</si>
  <si>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</si>
  <si>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</si>
  <si>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</si>
  <si>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</si>
  <si>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</si>
  <si>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</si>
  <si>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</si>
  <si>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</si>
  <si>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</si>
  <si>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</si>
  <si>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</si>
  <si>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</si>
  <si>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</si>
  <si>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</si>
  <si>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</si>
  <si>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</si>
  <si>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</si>
  <si>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</si>
  <si>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</si>
  <si>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</si>
  <si>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</si>
  <si>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</si>
  <si>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</si>
  <si>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</si>
  <si>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</si>
  <si>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</si>
  <si>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</si>
  <si>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</si>
  <si>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</si>
  <si>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</si>
  <si>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</si>
  <si>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</si>
  <si>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</si>
  <si>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</si>
  <si>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</si>
  <si>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</si>
  <si>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</si>
  <si>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</si>
  <si>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</si>
  <si>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</si>
  <si>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</si>
  <si>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</si>
  <si>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</si>
  <si>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</si>
  <si>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</si>
  <si>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</si>
  <si>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</si>
  <si>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</si>
  <si>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</si>
  <si>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</si>
  <si>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</si>
  <si>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</si>
  <si>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</si>
  <si>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</si>
  <si>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</si>
  <si>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</si>
  <si>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</si>
  <si>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</si>
  <si>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</si>
  <si>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</si>
  <si>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</si>
  <si>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</si>
  <si>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</si>
  <si>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</si>
  <si>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</si>
  <si>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</si>
  <si>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</si>
  <si>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</si>
  <si>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</si>
  <si>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</si>
  <si>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</si>
  <si>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</si>
  <si>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</si>
  <si>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</si>
  <si>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</si>
  <si>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</si>
  <si>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</si>
  <si>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</si>
  <si>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</si>
  <si>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</si>
  <si>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</si>
  <si>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</si>
  <si>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</si>
  <si>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</si>
  <si>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</si>
  <si>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</si>
  <si>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</si>
  <si>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</si>
  <si>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</si>
  <si>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</si>
  <si>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</si>
  <si>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</si>
  <si>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</si>
  <si>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</si>
  <si>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</si>
  <si>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</si>
  <si>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</si>
  <si>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</si>
  <si>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</si>
  <si>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</si>
  <si>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</si>
  <si>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</si>
  <si>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</si>
  <si>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</si>
  <si>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</si>
  <si>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</si>
  <si>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</si>
  <si>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</si>
  <si>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</si>
  <si>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</si>
  <si>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</si>
  <si>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</si>
  <si>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</si>
  <si>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</si>
  <si>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</si>
  <si>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</si>
  <si>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</si>
  <si>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</si>
  <si>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</si>
  <si>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</si>
  <si>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</si>
  <si>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</si>
  <si>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</si>
  <si>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</si>
  <si>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</si>
  <si>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</si>
  <si>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</si>
  <si>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</si>
  <si>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</si>
  <si>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</si>
  <si>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</si>
  <si>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</si>
  <si>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</si>
  <si>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</si>
  <si>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</si>
  <si>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</si>
  <si>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</si>
  <si>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</si>
  <si>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</si>
  <si>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</si>
  <si>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</si>
  <si>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</si>
  <si>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</si>
  <si>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</si>
  <si>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</si>
  <si>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</si>
  <si>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</si>
  <si>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</si>
  <si>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</si>
  <si>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</si>
  <si>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</si>
  <si>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</si>
  <si>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</si>
  <si>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</si>
  <si>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</si>
  <si>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</si>
  <si>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</si>
  <si>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</si>
  <si>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</si>
  <si>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</si>
  <si>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</si>
  <si>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</si>
  <si>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</si>
  <si>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</si>
  <si>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</si>
  <si>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</si>
  <si>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</si>
  <si>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</si>
  <si>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</si>
  <si>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</si>
  <si>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</si>
  <si>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</si>
  <si>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</si>
  <si>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</si>
  <si>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</si>
  <si>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</si>
  <si>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</si>
  <si>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</si>
  <si>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</si>
  <si>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</si>
  <si>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</si>
  <si>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</si>
  <si>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</si>
  <si>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</si>
  <si>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</si>
  <si>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</si>
  <si>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</si>
  <si>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</si>
  <si>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</si>
  <si>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</si>
  <si>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</si>
  <si>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</si>
  <si>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</si>
  <si>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</si>
  <si>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</si>
  <si>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</si>
  <si>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</si>
  <si>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</si>
  <si>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</si>
  <si>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</si>
  <si>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</si>
  <si>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</si>
  <si>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</si>
  <si>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</si>
  <si>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</si>
  <si>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</si>
  <si>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</si>
  <si>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</si>
  <si>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</si>
  <si>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</si>
  <si>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</si>
  <si>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</si>
  <si>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</si>
  <si>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</si>
  <si>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</si>
  <si>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</si>
  <si>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</si>
  <si>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</si>
  <si>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</si>
  <si>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</si>
  <si>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</si>
  <si>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</si>
  <si>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</si>
  <si>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</si>
  <si>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</si>
  <si>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</si>
  <si>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</si>
  <si>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</si>
  <si>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</si>
  <si>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</si>
  <si>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</si>
  <si>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</si>
  <si>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</si>
  <si>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</si>
  <si>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</si>
  <si>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</si>
  <si>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</si>
  <si>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</si>
  <si>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</si>
  <si>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</si>
  <si>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</si>
  <si>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</si>
  <si>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</si>
  <si>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</si>
  <si>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</si>
  <si>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</si>
  <si>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</si>
  <si>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</si>
  <si>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</si>
  <si>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</si>
  <si>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</si>
  <si>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</si>
  <si>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</si>
  <si>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</si>
  <si>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</si>
  <si>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</si>
  <si>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</si>
  <si>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</si>
  <si>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</si>
  <si>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</si>
  <si>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</si>
  <si>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</si>
  <si>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</si>
  <si>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</si>
  <si>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</si>
  <si>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</si>
  <si>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</si>
  <si>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</si>
  <si>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</si>
  <si>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</si>
  <si>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</si>
  <si>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</si>
  <si>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</si>
  <si>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</si>
  <si>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</si>
  <si>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</si>
  <si>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</si>
  <si>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</si>
  <si>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</si>
  <si>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</si>
  <si>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</si>
  <si>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</si>
  <si>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</si>
  <si>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</si>
  <si>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</si>
  <si>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</si>
  <si>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</si>
  <si>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</si>
  <si>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</si>
  <si>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</si>
  <si>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</si>
  <si>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</si>
  <si>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</si>
  <si>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</si>
  <si>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</si>
  <si>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</si>
  <si>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</si>
  <si>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</si>
  <si>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</si>
  <si>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</si>
  <si>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</si>
  <si>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</si>
  <si>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</si>
  <si>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</si>
  <si>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</si>
  <si>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</si>
  <si>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</si>
  <si>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</si>
  <si>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</si>
  <si>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</si>
  <si>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</si>
  <si>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</si>
  <si>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</si>
  <si>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</si>
  <si>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</si>
  <si>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</si>
  <si>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</si>
  <si>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</si>
  <si>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</si>
  <si>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</si>
  <si>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</si>
  <si>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</si>
  <si>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</si>
  <si>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</si>
  <si>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</si>
  <si>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</si>
  <si>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</si>
  <si>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</si>
  <si>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</si>
  <si>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</si>
  <si>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</si>
  <si>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</si>
  <si>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</si>
  <si>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</si>
  <si>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</si>
  <si>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</si>
  <si>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</si>
  <si>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</si>
  <si>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</si>
  <si>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</si>
  <si>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</si>
  <si>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</si>
  <si>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</si>
  <si>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</si>
  <si>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</si>
  <si>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</si>
  <si>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</si>
  <si>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</si>
  <si>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</si>
  <si>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</si>
  <si>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</si>
  <si>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</si>
  <si>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</si>
  <si>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</si>
  <si>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</si>
  <si>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</si>
  <si>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</si>
  <si>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</si>
  <si>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</si>
  <si>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</si>
  <si>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</si>
  <si>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</si>
  <si>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</si>
  <si>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</si>
  <si>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</si>
  <si>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</si>
  <si>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</si>
  <si>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</si>
  <si>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</si>
  <si>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</si>
  <si>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</si>
  <si>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</si>
  <si>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</si>
  <si>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</si>
  <si>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</si>
  <si>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</si>
  <si>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</si>
  <si>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</si>
  <si>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</si>
  <si>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</si>
  <si>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</si>
  <si>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</si>
  <si>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</si>
  <si>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</si>
  <si>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</si>
  <si>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</si>
  <si>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</si>
  <si>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</si>
  <si>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</si>
  <si>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</si>
  <si>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</si>
  <si>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</si>
  <si>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</si>
  <si>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</si>
  <si>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</si>
  <si>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</si>
  <si>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</si>
  <si>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</si>
  <si>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</si>
  <si>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</si>
  <si>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</si>
  <si>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</si>
  <si>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</si>
  <si>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</si>
  <si>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</si>
  <si>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</si>
  <si>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</si>
  <si>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</si>
  <si>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</si>
  <si>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</si>
  <si>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</si>
  <si>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</si>
  <si>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</si>
  <si>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</si>
  <si>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</si>
  <si>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</si>
  <si>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</si>
  <si>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</si>
  <si>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</si>
  <si>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</si>
  <si>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</si>
  <si>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</si>
  <si>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</si>
  <si>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</si>
  <si>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</si>
  <si>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</si>
  <si>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</si>
  <si>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</si>
  <si>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</si>
  <si>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</si>
  <si>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</si>
  <si>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</si>
  <si>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</si>
  <si>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</si>
  <si>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</si>
  <si>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</si>
  <si>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</si>
  <si>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</si>
  <si>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</si>
  <si>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</si>
  <si>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</si>
  <si>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</si>
  <si>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</si>
  <si>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</si>
  <si>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</si>
  <si>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</si>
  <si>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</si>
  <si>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</si>
  <si>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</si>
  <si>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</si>
  <si>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</si>
  <si>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</si>
  <si>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</si>
  <si>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</si>
  <si>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</si>
  <si>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</si>
  <si>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</si>
  <si>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</si>
  <si>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</si>
  <si>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</si>
  <si>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</si>
  <si>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</si>
  <si>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</si>
  <si>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</si>
  <si>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</si>
  <si>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</si>
  <si>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</si>
  <si>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</si>
  <si>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</si>
  <si>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</si>
  <si>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</si>
  <si>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</si>
  <si>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</si>
  <si>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</si>
  <si>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</si>
  <si>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</si>
  <si>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</si>
  <si>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</si>
  <si>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</si>
  <si>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</si>
  <si>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</si>
  <si>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</si>
  <si>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</si>
  <si>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</si>
  <si>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</si>
  <si>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</si>
  <si>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</si>
  <si>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</si>
  <si>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</si>
  <si>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</si>
  <si>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</si>
  <si>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</si>
  <si>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</si>
  <si>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</si>
  <si>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</si>
  <si>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</si>
  <si>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</si>
  <si>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</si>
  <si>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</si>
  <si>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</si>
  <si>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</si>
  <si>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</si>
  <si>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</si>
  <si>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</si>
  <si>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</si>
  <si>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</si>
  <si>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</si>
  <si>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</si>
  <si>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</si>
  <si>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</si>
  <si>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</si>
  <si>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</si>
  <si>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</si>
  <si>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</si>
  <si>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</si>
  <si>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</si>
  <si>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</si>
  <si>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</si>
  <si>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</si>
  <si>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</si>
  <si>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</si>
  <si>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</si>
  <si>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</si>
  <si>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</si>
  <si>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</si>
  <si>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</si>
  <si>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</si>
  <si>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</si>
  <si>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</si>
  <si>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</si>
  <si>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</si>
  <si>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</si>
  <si>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</si>
  <si>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</si>
  <si>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</si>
  <si>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</si>
  <si>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</si>
  <si>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</si>
  <si>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</si>
  <si>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</si>
  <si>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</si>
  <si>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</si>
  <si>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</si>
  <si>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</si>
  <si>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</si>
  <si>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</si>
  <si>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</si>
  <si>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</si>
  <si>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</si>
  <si>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</si>
  <si>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</si>
  <si>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</si>
  <si>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</si>
  <si>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</si>
  <si>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</si>
  <si>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</si>
  <si>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</si>
  <si>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</si>
  <si>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</si>
  <si>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</si>
  <si>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</si>
  <si>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</si>
  <si>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</si>
  <si>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</si>
  <si>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</si>
  <si>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</si>
  <si>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</si>
  <si>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</si>
  <si>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</si>
  <si>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</si>
  <si>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</si>
  <si>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</si>
  <si>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</si>
  <si>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</si>
  <si>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</si>
  <si>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</si>
  <si>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</si>
  <si>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</si>
  <si>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</si>
  <si>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</si>
  <si>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</si>
  <si>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</si>
  <si>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</si>
  <si>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</si>
  <si>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</si>
  <si>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</si>
  <si>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</si>
  <si>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</si>
  <si>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</si>
  <si>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</si>
  <si>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</si>
  <si>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</si>
  <si>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</si>
  <si>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</si>
  <si>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</si>
  <si>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</si>
  <si>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</si>
  <si>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</si>
  <si>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</si>
  <si>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</si>
  <si>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</si>
  <si>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</si>
  <si>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</si>
  <si>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</si>
  <si>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</si>
  <si>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</si>
  <si>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</si>
  <si>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</si>
  <si>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</si>
  <si>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</si>
  <si>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</si>
  <si>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</si>
  <si>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</si>
  <si>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</si>
  <si>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</si>
  <si>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</si>
  <si>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</si>
  <si>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</si>
  <si>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</si>
  <si>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</si>
  <si>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</si>
  <si>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</si>
  <si>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</si>
  <si>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</si>
  <si>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</si>
  <si>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</si>
  <si>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</si>
  <si>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</si>
  <si>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</si>
  <si>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</si>
  <si>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</si>
  <si>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</si>
  <si>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</si>
  <si>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</si>
  <si>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</si>
  <si>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</si>
  <si>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</si>
  <si>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</si>
  <si>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</si>
  <si>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</si>
  <si>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</si>
  <si>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</si>
  <si>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</si>
  <si>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</si>
  <si>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</si>
  <si>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</si>
  <si>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</si>
  <si>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</si>
  <si>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</si>
  <si>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</si>
  <si>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</si>
  <si>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</si>
  <si>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</si>
  <si>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</si>
  <si>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</si>
  <si>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</si>
  <si>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</si>
  <si>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</si>
  <si>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</si>
  <si>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</si>
  <si>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</si>
  <si>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</si>
  <si>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</si>
  <si>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</si>
  <si>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</si>
  <si>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</si>
  <si>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</si>
  <si>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</si>
  <si>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</si>
  <si>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</si>
  <si>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</si>
  <si>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</si>
  <si>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</si>
  <si>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</si>
  <si>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</si>
  <si>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</si>
  <si>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</si>
  <si>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</si>
  <si>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</si>
  <si>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</si>
  <si>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</si>
  <si>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</si>
  <si>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</si>
  <si>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</si>
  <si>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</si>
  <si>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</si>
  <si>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</si>
  <si>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</si>
  <si>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</si>
  <si>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</si>
  <si>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</si>
  <si>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</si>
  <si>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</si>
  <si>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</si>
  <si>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</si>
  <si>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</si>
  <si>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</si>
  <si>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</si>
  <si>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</si>
  <si>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</si>
  <si>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</si>
  <si>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</si>
  <si>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</si>
  <si>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</si>
  <si>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</si>
  <si>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</si>
  <si>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</si>
  <si>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</si>
  <si>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</si>
  <si>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</si>
  <si>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</si>
  <si>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</si>
  <si>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</si>
  <si>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</si>
  <si>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</si>
  <si>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</si>
  <si>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</si>
  <si>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</si>
  <si>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</si>
  <si>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</si>
  <si>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</si>
  <si>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</si>
  <si>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</si>
  <si>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</si>
  <si>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</si>
  <si>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</si>
  <si>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</si>
  <si>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</si>
  <si>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</si>
  <si>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</si>
  <si>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</si>
  <si>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</si>
  <si>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</si>
  <si>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</si>
  <si>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</si>
  <si>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</si>
  <si>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</si>
  <si>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</si>
  <si>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</si>
  <si>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</si>
  <si>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</si>
  <si>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</si>
  <si>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</si>
  <si>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</si>
  <si>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</si>
  <si>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</si>
  <si>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</si>
  <si>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</si>
  <si>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</si>
  <si>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</si>
  <si>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</si>
  <si>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</si>
  <si>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</si>
  <si>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</si>
  <si>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</si>
  <si>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</si>
  <si>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</si>
  <si>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</si>
  <si>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</si>
  <si>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</si>
  <si>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</si>
  <si>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</si>
  <si>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</si>
  <si>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</si>
  <si>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</si>
  <si>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</si>
  <si>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</si>
  <si>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</si>
  <si>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</si>
  <si>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</si>
  <si>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</si>
  <si>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</si>
  <si>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</si>
  <si>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</si>
  <si>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</si>
  <si>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</si>
  <si>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</si>
  <si>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</si>
  <si>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</si>
  <si>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</si>
  <si>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</si>
  <si>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</si>
  <si>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</si>
  <si>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</si>
  <si>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</si>
  <si>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</si>
  <si>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</si>
  <si>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</si>
  <si>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</si>
  <si>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</si>
  <si>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</si>
  <si>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</si>
  <si>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</si>
  <si>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</si>
  <si>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</si>
  <si>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</si>
  <si>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</si>
  <si>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</si>
  <si>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</si>
  <si>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</si>
  <si>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</si>
  <si>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</si>
  <si>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</si>
  <si>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</si>
  <si>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</si>
  <si>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</si>
  <si>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</si>
  <si>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</si>
  <si>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</si>
  <si>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</si>
  <si>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</si>
  <si>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</si>
  <si>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</si>
  <si>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</si>
  <si>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</si>
  <si>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</si>
  <si>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</si>
  <si>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</si>
  <si>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</si>
  <si>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</si>
  <si>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</si>
  <si>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</si>
  <si>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</si>
  <si>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</si>
  <si>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</si>
  <si>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</si>
  <si>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</si>
  <si>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</si>
  <si>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</si>
  <si>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</si>
  <si>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</si>
  <si>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</si>
  <si>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</si>
  <si>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</si>
  <si>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</si>
  <si>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</si>
  <si>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</si>
  <si>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</si>
  <si>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</si>
  <si>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</si>
  <si>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</si>
  <si>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</si>
  <si>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</si>
  <si>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</si>
  <si>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</si>
  <si>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</si>
  <si>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</si>
  <si>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</si>
  <si>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</si>
  <si>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</si>
  <si>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</si>
  <si>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</si>
  <si>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</si>
  <si>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</si>
  <si>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</si>
  <si>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</si>
  <si>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</si>
  <si>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</si>
  <si>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</si>
  <si>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</si>
  <si>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</si>
  <si>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</si>
  <si>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</si>
  <si>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</si>
  <si>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</si>
  <si>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</si>
  <si>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</si>
  <si>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</si>
  <si>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</si>
  <si>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</si>
  <si>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</si>
  <si>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</si>
  <si>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</si>
  <si>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</si>
  <si>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</si>
  <si>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</si>
  <si>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</si>
  <si>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</si>
  <si>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</si>
  <si>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</si>
  <si>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</si>
  <si>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</si>
  <si>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</si>
  <si>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</si>
  <si>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</si>
  <si>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</si>
  <si>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</si>
  <si>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</si>
  <si>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</si>
  <si>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</si>
  <si>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</si>
  <si>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</si>
  <si>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</si>
  <si>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</si>
  <si>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</si>
  <si>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</si>
  <si>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</si>
  <si>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</si>
  <si>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</si>
  <si>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</si>
  <si>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</si>
  <si>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</si>
  <si>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</si>
  <si>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</si>
  <si>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</si>
  <si>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</si>
  <si>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</si>
  <si>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</si>
  <si>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</si>
  <si>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</si>
  <si>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</si>
  <si>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</si>
  <si>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</si>
  <si>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</si>
  <si>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</si>
  <si>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</si>
  <si>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</si>
  <si>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</si>
  <si>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</si>
  <si>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</si>
  <si>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</si>
  <si>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</si>
  <si>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</si>
  <si>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</si>
  <si>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</si>
  <si>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</si>
  <si>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</si>
  <si>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</si>
  <si>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</si>
  <si>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</si>
  <si>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</si>
  <si>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</si>
  <si>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</si>
  <si>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</si>
  <si>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</si>
  <si>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</si>
  <si>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</si>
  <si>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</si>
  <si>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</si>
  <si>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</si>
  <si>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</si>
  <si>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</si>
  <si>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</si>
  <si>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</si>
  <si>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</si>
  <si>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</si>
  <si>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</si>
  <si>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</si>
  <si>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</si>
  <si>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</si>
  <si>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</si>
  <si>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</si>
  <si>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</si>
  <si>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</si>
  <si>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</si>
  <si>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</si>
  <si>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</si>
  <si>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</si>
  <si>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</si>
  <si>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</si>
  <si>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</si>
  <si>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</si>
  <si>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</si>
  <si>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</si>
  <si>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</si>
  <si>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</si>
  <si>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</si>
  <si>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</si>
  <si>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</si>
  <si>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</si>
  <si>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</si>
  <si>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</si>
  <si>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</si>
  <si>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</si>
  <si>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</si>
  <si>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</si>
  <si>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</si>
  <si>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</si>
  <si>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</si>
  <si>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</si>
  <si>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</si>
  <si>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</si>
  <si>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</si>
  <si>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</si>
  <si>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</si>
  <si>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</si>
  <si>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</si>
  <si>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</si>
  <si>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</si>
  <si>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</si>
  <si>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</si>
  <si>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</si>
  <si>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</si>
  <si>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</si>
  <si>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</si>
  <si>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</si>
  <si>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</si>
  <si>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</si>
  <si>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</si>
  <si>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</si>
  <si>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</si>
  <si>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</si>
  <si>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</si>
  <si>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</si>
  <si>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</si>
  <si>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</si>
  <si>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</si>
  <si>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</si>
  <si>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</si>
  <si>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</si>
  <si>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</si>
  <si>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</si>
  <si>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</si>
  <si>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</si>
  <si>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</si>
  <si>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</si>
  <si>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</si>
  <si>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</si>
  <si>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</si>
  <si>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</si>
  <si>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</si>
  <si>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</si>
  <si>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</si>
  <si>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</si>
  <si>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</si>
  <si>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</si>
  <si>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</si>
  <si>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</si>
  <si>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</si>
  <si>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</si>
  <si>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</si>
  <si>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</si>
  <si>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</si>
  <si>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</si>
  <si>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</si>
  <si>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</si>
  <si>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</si>
  <si>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</si>
  <si>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</si>
  <si>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</si>
  <si>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</si>
  <si>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</si>
  <si>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</si>
  <si>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</si>
  <si>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</si>
  <si>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</si>
  <si>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</si>
  <si>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</si>
  <si>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</si>
  <si>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</si>
  <si>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</si>
  <si>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</si>
  <si>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</si>
  <si>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</si>
  <si>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</si>
  <si>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</si>
  <si>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</si>
  <si>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</si>
  <si>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</si>
  <si>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</si>
  <si>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</si>
  <si>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</si>
  <si>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</si>
  <si>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</si>
  <si>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</si>
  <si>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</si>
  <si>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</si>
  <si>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</si>
  <si>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</si>
  <si>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</si>
  <si>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</si>
  <si>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</si>
  <si>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</si>
  <si>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</si>
  <si>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</si>
  <si>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</si>
  <si>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</si>
  <si>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</si>
  <si>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</si>
  <si>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</si>
  <si>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</si>
  <si>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</si>
  <si>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</si>
  <si>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</si>
  <si>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</si>
  <si>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</si>
  <si>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</si>
  <si>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</si>
  <si>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</si>
  <si>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</si>
  <si>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</si>
  <si>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</si>
  <si>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</si>
  <si>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</si>
  <si>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</si>
  <si>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</si>
  <si>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</si>
  <si>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</si>
  <si>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</si>
  <si>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</si>
  <si>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</si>
  <si>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</si>
  <si>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</si>
  <si>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</si>
  <si>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</si>
  <si>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</si>
  <si>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</si>
  <si>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</si>
  <si>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</si>
  <si>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</si>
  <si>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</si>
  <si>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</si>
  <si>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</si>
  <si>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</si>
  <si>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</si>
  <si>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</si>
  <si>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</si>
  <si>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</si>
  <si>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</si>
  <si>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</si>
  <si>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</si>
  <si>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</si>
  <si>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</si>
  <si>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</si>
  <si>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</si>
  <si>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</si>
  <si>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</si>
  <si>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</si>
  <si>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</si>
  <si>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</si>
  <si>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</si>
  <si>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</si>
  <si>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</si>
  <si>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</si>
  <si>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</si>
  <si>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</si>
  <si>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</si>
  <si>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</si>
  <si>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</si>
  <si>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</si>
  <si>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</si>
  <si>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</si>
  <si>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</si>
  <si>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</si>
  <si>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</si>
  <si>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</si>
  <si>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</si>
  <si>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</si>
  <si>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</si>
  <si>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</si>
  <si>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</si>
  <si>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</si>
  <si>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</si>
  <si>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</si>
  <si>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</si>
  <si>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</si>
  <si>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</si>
  <si>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</si>
  <si>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</si>
  <si>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</si>
  <si>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</si>
  <si>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</si>
  <si>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</si>
  <si>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</si>
  <si>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</si>
  <si>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</si>
  <si>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</si>
  <si>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</si>
  <si>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</si>
  <si>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</si>
  <si>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</si>
  <si>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</si>
  <si>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</si>
  <si>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</si>
  <si>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</si>
  <si>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</si>
  <si>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</si>
  <si>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</si>
  <si>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</si>
  <si>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</si>
  <si>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</si>
  <si>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</si>
  <si>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</si>
  <si>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</si>
  <si>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</si>
  <si>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</si>
  <si>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</si>
  <si>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</si>
  <si>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</si>
  <si>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</si>
  <si>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</si>
  <si>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</si>
  <si>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</si>
  <si>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</si>
  <si>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</si>
  <si>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</si>
  <si>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</si>
  <si>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</si>
  <si>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</si>
  <si>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</si>
  <si>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</si>
  <si>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</si>
  <si>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</si>
  <si>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</si>
  <si>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</si>
  <si>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</si>
  <si>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</si>
  <si>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</si>
  <si>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</si>
  <si>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</si>
  <si>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</si>
  <si>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</si>
  <si>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</si>
  <si>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</si>
  <si>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</si>
  <si>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</si>
  <si>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</si>
  <si>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</si>
  <si>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</si>
  <si>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</si>
  <si>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</si>
  <si>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</si>
  <si>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</si>
  <si>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</si>
  <si>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</si>
  <si>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</si>
  <si>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</si>
  <si>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</si>
  <si>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</si>
  <si>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</si>
  <si>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</si>
  <si>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</si>
  <si>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</si>
  <si>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</si>
  <si>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</si>
  <si>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</si>
  <si>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</si>
  <si>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</si>
  <si>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</si>
  <si>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</si>
  <si>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</si>
  <si>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</si>
  <si>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</si>
  <si>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</si>
  <si>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</si>
  <si>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</si>
  <si>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</si>
  <si>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</si>
  <si>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</si>
  <si>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</si>
  <si>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</si>
  <si>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</si>
  <si>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</si>
  <si>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</si>
  <si>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</si>
  <si>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</si>
  <si>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</si>
  <si>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</si>
  <si>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</si>
  <si>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</si>
  <si>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</si>
  <si>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</si>
  <si>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</si>
  <si>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</si>
  <si>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</si>
  <si>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</si>
  <si>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</si>
  <si>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</si>
  <si>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</si>
  <si>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</si>
  <si>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</si>
  <si>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</si>
  <si>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</si>
  <si>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</si>
  <si>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</si>
  <si>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</si>
  <si>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</si>
  <si>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</si>
  <si>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</si>
  <si>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</si>
  <si>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</si>
  <si>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</si>
  <si>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</si>
  <si>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</si>
  <si>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</si>
  <si>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</si>
  <si>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</si>
  <si>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</si>
  <si>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</si>
  <si>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</si>
  <si>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</si>
  <si>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</si>
  <si>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</si>
  <si>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</si>
  <si>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</si>
  <si>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</si>
  <si>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</si>
  <si>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</si>
  <si>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</si>
  <si>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</si>
  <si>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</si>
  <si>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</si>
  <si>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</si>
  <si>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</si>
  <si>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</si>
  <si>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</si>
  <si>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</si>
  <si>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</si>
  <si>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</si>
  <si>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</si>
  <si>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</si>
  <si>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</si>
  <si>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</si>
  <si>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</si>
  <si>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</si>
  <si>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</si>
  <si>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</si>
  <si>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</si>
  <si>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</si>
  <si>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</si>
  <si>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</si>
  <si>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</si>
  <si>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</si>
  <si>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</si>
  <si>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</si>
  <si>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</si>
  <si>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</si>
  <si>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</si>
  <si>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</si>
  <si>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</si>
  <si>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</si>
  <si>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</si>
  <si>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</si>
  <si>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</si>
  <si>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</si>
  <si>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</si>
  <si>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</si>
  <si>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</si>
  <si>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</si>
  <si>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</si>
  <si>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</si>
  <si>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</si>
  <si>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</si>
  <si>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</si>
  <si>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</si>
  <si>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</si>
  <si>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</si>
  <si>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</si>
  <si>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</si>
  <si>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</si>
  <si>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</si>
  <si>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</si>
  <si>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</si>
  <si>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</si>
  <si>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</si>
  <si>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</si>
  <si>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</si>
  <si>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</si>
  <si>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</si>
  <si>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</si>
  <si>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</si>
  <si>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</si>
  <si>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</si>
  <si>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</si>
  <si>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</si>
  <si>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</si>
  <si>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</si>
  <si>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</si>
  <si>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</si>
  <si>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</si>
  <si>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</si>
  <si>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</si>
  <si>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</si>
  <si>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</si>
  <si>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</si>
  <si>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</si>
  <si>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</si>
  <si>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</si>
  <si>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</si>
  <si>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</si>
  <si>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</si>
  <si>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</si>
  <si>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</si>
  <si>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</si>
  <si>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</si>
  <si>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</si>
  <si>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</si>
  <si>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</si>
  <si>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</si>
  <si>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</si>
  <si>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</si>
  <si>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</si>
  <si>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</si>
  <si>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</si>
  <si>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</si>
  <si>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</si>
  <si>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</si>
  <si>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</si>
  <si>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</si>
  <si>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</si>
  <si>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</si>
  <si>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</si>
  <si>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</si>
  <si>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</si>
  <si>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</si>
  <si>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</si>
  <si>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</si>
  <si>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</si>
  <si>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</si>
  <si>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</si>
  <si>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</si>
  <si>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</si>
  <si>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</si>
  <si>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</si>
  <si>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</si>
  <si>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</si>
  <si>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</si>
  <si>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</si>
  <si>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</si>
  <si>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</si>
  <si>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</si>
  <si>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</si>
  <si>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</si>
  <si>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</si>
  <si>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</si>
  <si>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</si>
  <si>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</si>
  <si>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</si>
  <si>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</si>
  <si>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</si>
  <si>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</si>
  <si>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</si>
  <si>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</si>
  <si>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</si>
  <si>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</si>
  <si>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</si>
  <si>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</si>
  <si>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</si>
  <si>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</si>
  <si>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</si>
  <si>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</si>
  <si>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</si>
  <si>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</si>
  <si>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</si>
  <si>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</si>
  <si>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</si>
  <si>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</si>
  <si>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</si>
  <si>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</si>
  <si>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</si>
  <si>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</si>
  <si>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</si>
  <si>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</si>
  <si>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</si>
  <si>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</si>
  <si>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</si>
  <si>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</si>
  <si>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</si>
  <si>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</si>
  <si>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</si>
  <si>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</si>
  <si>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</si>
  <si>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</si>
  <si>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</si>
  <si>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</si>
  <si>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</si>
  <si>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</si>
  <si>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</si>
  <si>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</si>
  <si>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</si>
  <si>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</si>
  <si>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</si>
  <si>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</si>
  <si>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</si>
  <si>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</si>
  <si>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</si>
  <si>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</si>
  <si>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</si>
  <si>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</si>
  <si>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</si>
  <si>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</si>
  <si>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</si>
  <si>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</si>
  <si>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</si>
  <si>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</si>
  <si>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</si>
  <si>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</si>
  <si>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</si>
  <si>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</si>
  <si>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</si>
  <si>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</si>
  <si>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</si>
  <si>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</si>
  <si>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</si>
  <si>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</si>
  <si>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</si>
  <si>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</si>
  <si>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</si>
  <si>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</si>
  <si>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</si>
  <si>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</si>
  <si>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</si>
  <si>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</si>
  <si>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</si>
  <si>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</si>
  <si>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</si>
  <si>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</si>
  <si>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</si>
  <si>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</si>
  <si>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</si>
  <si>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</si>
  <si>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</si>
  <si>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</si>
  <si>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</si>
  <si>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</si>
  <si>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</si>
  <si>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</si>
  <si>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</si>
  <si>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</si>
  <si>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</si>
  <si>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</si>
  <si>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</si>
  <si>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</si>
  <si>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</si>
  <si>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</si>
  <si>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</si>
  <si>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</si>
  <si>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</si>
  <si>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</si>
  <si>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</si>
  <si>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</si>
  <si>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</si>
  <si>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</si>
  <si>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</si>
  <si>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</si>
  <si>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</si>
  <si>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</si>
  <si>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</si>
  <si>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</si>
  <si>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</si>
  <si>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</si>
  <si>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</si>
  <si>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</si>
  <si>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</si>
  <si>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</si>
  <si>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</si>
  <si>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</si>
  <si>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</si>
  <si>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</si>
  <si>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</si>
  <si>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</si>
  <si>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</si>
  <si>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</si>
  <si>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</si>
  <si>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</si>
  <si>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</si>
  <si>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</si>
  <si>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</si>
  <si>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</si>
  <si>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</si>
  <si>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</si>
  <si>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</si>
  <si>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</si>
  <si>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</si>
  <si>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</si>
  <si>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</si>
  <si>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</si>
  <si>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</si>
  <si>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</si>
  <si>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</si>
  <si>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</si>
  <si>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</si>
  <si>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</si>
  <si>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</si>
  <si>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</si>
  <si>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</si>
  <si>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</si>
  <si>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</si>
  <si>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</si>
  <si>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</si>
  <si>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</si>
  <si>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</si>
  <si>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</si>
  <si>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</si>
  <si>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</si>
  <si>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</si>
  <si>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</si>
  <si>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</si>
  <si>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</si>
  <si>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</si>
  <si>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</si>
  <si>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</si>
  <si>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</si>
  <si>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</si>
  <si>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</si>
  <si>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</si>
  <si>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</si>
  <si>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</si>
  <si>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</si>
  <si>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</si>
  <si>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</si>
  <si>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</si>
  <si>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</si>
  <si>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</si>
  <si>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</si>
  <si>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</si>
  <si>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</si>
  <si>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</si>
  <si>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</si>
  <si>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</si>
  <si>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</si>
  <si>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</si>
  <si>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</si>
  <si>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</si>
  <si>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</si>
  <si>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</si>
  <si>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</si>
  <si>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</si>
  <si>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</si>
  <si>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</si>
  <si>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</si>
  <si>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</si>
  <si>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</si>
  <si>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</si>
  <si>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</si>
  <si>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</si>
  <si>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</si>
  <si>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</si>
  <si>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</si>
  <si>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</si>
  <si>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</si>
  <si>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</si>
  <si>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</si>
  <si>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</si>
  <si>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</si>
  <si>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</si>
  <si>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</si>
  <si>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</si>
  <si>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</si>
  <si>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</si>
  <si>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</si>
  <si>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</si>
  <si>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</si>
  <si>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</si>
  <si>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</si>
  <si>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</si>
  <si>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</si>
  <si>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</si>
  <si>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</si>
  <si>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</si>
  <si>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</si>
  <si>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</si>
  <si>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</si>
  <si>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</si>
  <si>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</si>
  <si>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</si>
  <si>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</si>
  <si>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</si>
  <si>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</si>
  <si>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</si>
  <si>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</si>
  <si>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</si>
  <si>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</si>
  <si>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</si>
  <si>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</si>
  <si>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</si>
  <si>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</si>
  <si>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</si>
  <si>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</si>
  <si>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</si>
  <si>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</si>
  <si>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</si>
  <si>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</si>
  <si>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</si>
  <si>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</si>
  <si>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</si>
  <si>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</si>
  <si>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</si>
  <si>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</si>
  <si>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</si>
  <si>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</si>
  <si>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</si>
  <si>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</si>
  <si>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</si>
  <si>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</si>
  <si>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</si>
  <si>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</si>
  <si>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</si>
  <si>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</si>
  <si>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</si>
  <si>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</si>
  <si>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</si>
  <si>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</si>
  <si>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</si>
  <si>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</si>
  <si>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</si>
  <si>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</si>
  <si>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</si>
  <si>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</si>
  <si>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</si>
  <si>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</si>
  <si>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</si>
  <si>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</si>
  <si>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</si>
  <si>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</si>
  <si>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</si>
  <si>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</si>
  <si>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</si>
  <si>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</si>
  <si>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</si>
  <si>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</si>
  <si>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</si>
  <si>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</si>
  <si>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</si>
  <si>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</si>
  <si>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</si>
  <si>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</si>
  <si>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</si>
  <si>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</si>
  <si>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</si>
  <si>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</si>
  <si>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</si>
  <si>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</si>
  <si>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</si>
  <si>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</si>
  <si>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</si>
  <si>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</si>
  <si>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</si>
  <si>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</si>
  <si>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</si>
  <si>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</si>
  <si>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</si>
  <si>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</si>
  <si>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</si>
  <si>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</si>
  <si>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</si>
  <si>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</si>
  <si>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</si>
  <si>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</si>
  <si>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</si>
  <si>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</si>
  <si>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</si>
  <si>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</si>
  <si>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</si>
  <si>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</si>
  <si>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</si>
  <si>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</si>
  <si>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</si>
  <si>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</si>
  <si>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</si>
  <si>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</si>
  <si>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</si>
  <si>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</si>
  <si>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</si>
  <si>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</si>
  <si>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</si>
  <si>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</si>
  <si>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</si>
  <si>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</si>
  <si>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</si>
  <si>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</si>
  <si>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</si>
  <si>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</si>
  <si>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</si>
  <si>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</si>
  <si>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</si>
  <si>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</si>
  <si>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</si>
  <si>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</si>
  <si>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</si>
  <si>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</si>
  <si>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</si>
  <si>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</si>
  <si>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</si>
  <si>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</si>
  <si>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</si>
  <si>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</si>
  <si>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</si>
  <si>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</si>
  <si>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</si>
  <si>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</si>
  <si>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</si>
  <si>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</si>
  <si>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</si>
  <si>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</si>
  <si>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</si>
  <si>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</si>
  <si>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</si>
  <si>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</si>
  <si>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</si>
  <si>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</si>
  <si>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</si>
  <si>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</si>
  <si>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</si>
  <si>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</si>
  <si>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</si>
  <si>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</si>
  <si>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</si>
  <si>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</si>
  <si>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</si>
  <si>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</si>
  <si>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</si>
  <si>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</si>
  <si>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</si>
  <si>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</si>
  <si>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</si>
  <si>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</si>
  <si>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</si>
  <si>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</si>
  <si>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</si>
  <si>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</si>
  <si>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</si>
  <si>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</si>
  <si>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</si>
  <si>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</si>
  <si>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</si>
  <si>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</si>
  <si>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</si>
  <si>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</si>
  <si>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</si>
  <si>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</si>
  <si>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</si>
  <si>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</si>
  <si>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</si>
  <si>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</si>
  <si>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</si>
  <si>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</si>
  <si>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</si>
  <si>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</si>
  <si>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</si>
  <si>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</si>
  <si>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</si>
  <si>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</si>
  <si>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</si>
  <si>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</si>
  <si>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</si>
  <si>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</si>
  <si>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</si>
  <si>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</si>
  <si>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</si>
  <si>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</si>
  <si>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</si>
  <si>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</si>
  <si>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</si>
  <si>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</si>
  <si>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</si>
  <si>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</si>
  <si>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</si>
  <si>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</si>
  <si>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</si>
  <si>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</si>
  <si>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</si>
  <si>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</si>
  <si>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</si>
  <si>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</si>
  <si>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</si>
  <si>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</si>
  <si>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</si>
  <si>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</si>
  <si>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</si>
  <si>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</si>
  <si>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</si>
  <si>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</si>
  <si>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</si>
  <si>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</si>
  <si>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</si>
  <si>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</si>
  <si>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</si>
  <si>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</si>
  <si>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</si>
  <si>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</si>
  <si>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</si>
  <si>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</si>
  <si>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</si>
  <si>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</si>
  <si>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</si>
  <si>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</si>
  <si>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</si>
  <si>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</si>
  <si>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</si>
  <si>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</si>
  <si>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</si>
  <si>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</si>
  <si>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</si>
  <si>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</si>
  <si>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</si>
  <si>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</si>
  <si>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</si>
  <si>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</si>
  <si>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</si>
  <si>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</si>
  <si>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</si>
  <si>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</si>
  <si>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</si>
  <si>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</si>
  <si>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</si>
  <si>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</si>
  <si>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</si>
  <si>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</si>
  <si>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</si>
  <si>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</si>
  <si>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</si>
  <si>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</si>
  <si>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</si>
  <si>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</si>
  <si>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</si>
  <si>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</si>
  <si>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</si>
  <si>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</si>
  <si>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</si>
  <si>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</si>
  <si>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</si>
  <si>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</si>
  <si>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</si>
  <si>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</si>
  <si>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</si>
  <si>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</si>
  <si>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</si>
  <si>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</si>
  <si>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</si>
  <si>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</si>
  <si>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</si>
  <si>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</si>
  <si>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</si>
  <si>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</si>
  <si>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</si>
  <si>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</si>
  <si>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</si>
  <si>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</si>
  <si>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</si>
  <si>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</si>
  <si>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</si>
  <si>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</si>
  <si>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</si>
  <si>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</si>
  <si>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</si>
  <si>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</si>
  <si>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</si>
  <si>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</si>
  <si>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</si>
  <si>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</si>
  <si>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</si>
  <si>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</si>
  <si>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</si>
  <si>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</si>
  <si>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</si>
  <si>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</si>
  <si>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</si>
  <si>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</si>
  <si>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</si>
  <si>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</si>
  <si>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</si>
  <si>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</si>
  <si>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</si>
  <si>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</si>
  <si>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</si>
  <si>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</si>
  <si>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</si>
  <si>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</si>
  <si>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</si>
  <si>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</si>
  <si>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</si>
  <si>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</si>
  <si>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</si>
  <si>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</si>
  <si>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</si>
  <si>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</si>
  <si>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</si>
  <si>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</si>
  <si>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</si>
  <si>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</si>
  <si>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</si>
  <si>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</si>
  <si>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</si>
  <si>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</si>
  <si>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</si>
  <si>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</si>
  <si>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</si>
  <si>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</si>
  <si>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</si>
  <si>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</si>
  <si>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</si>
  <si>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</si>
  <si>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</si>
  <si>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</si>
  <si>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</si>
  <si>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</si>
  <si>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</si>
  <si>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</si>
  <si>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</si>
  <si>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</si>
  <si>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</si>
  <si>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</si>
  <si>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</si>
  <si>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</si>
  <si>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</si>
  <si>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</si>
  <si>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</si>
  <si>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</si>
  <si>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</si>
  <si>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</si>
  <si>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</si>
  <si>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</si>
  <si>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</si>
  <si>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</si>
  <si>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</si>
  <si>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</si>
  <si>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</si>
  <si>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</si>
  <si>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</si>
  <si>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</si>
  <si>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</si>
  <si>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</si>
  <si>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</si>
  <si>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</si>
  <si>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</si>
  <si>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</si>
  <si>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</si>
  <si>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</si>
  <si>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</si>
  <si>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</si>
  <si>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</si>
  <si>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</si>
  <si>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</si>
  <si>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</si>
  <si>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</si>
  <si>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</si>
  <si>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</si>
  <si>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</si>
  <si>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</si>
  <si>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</si>
  <si>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</si>
  <si>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</si>
  <si>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</si>
  <si>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</si>
  <si>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</si>
  <si>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</si>
  <si>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</si>
  <si>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</si>
  <si>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</si>
  <si>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</si>
  <si>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</si>
  <si>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</si>
  <si>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</si>
  <si>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</si>
  <si>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</si>
  <si>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</si>
  <si>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</si>
  <si>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</si>
  <si>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</si>
  <si>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</si>
  <si>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</si>
  <si>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</si>
  <si>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</si>
  <si>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</si>
  <si>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</si>
  <si>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</si>
  <si>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</si>
  <si>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</si>
  <si>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</si>
  <si>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</si>
  <si>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</si>
  <si>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</si>
  <si>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</si>
  <si>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</si>
  <si>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</si>
  <si>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</si>
  <si>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</si>
  <si>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</si>
  <si>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</si>
  <si>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</si>
  <si>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</si>
  <si>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</si>
  <si>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</si>
  <si>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</si>
  <si>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</si>
  <si>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</si>
  <si>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</si>
  <si>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</si>
  <si>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</si>
  <si>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</si>
  <si>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</si>
  <si>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</si>
  <si>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</si>
  <si>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</si>
  <si>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</si>
  <si>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</si>
  <si>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</si>
  <si>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</si>
  <si>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</si>
  <si>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</si>
  <si>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</si>
  <si>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</si>
  <si>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</si>
  <si>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</si>
  <si>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</si>
  <si>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</si>
  <si>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</si>
  <si>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</si>
  <si>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</si>
  <si>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</si>
  <si>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</si>
  <si>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</si>
  <si>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</si>
  <si>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</si>
  <si>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</si>
  <si>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</si>
  <si>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</si>
  <si>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</si>
  <si>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</si>
  <si>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</si>
  <si>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</si>
  <si>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</si>
  <si>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</si>
  <si>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</si>
  <si>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</si>
  <si>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</si>
  <si>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</si>
  <si>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</si>
  <si>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</si>
  <si>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</si>
  <si>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</si>
  <si>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</si>
  <si>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</si>
  <si>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</si>
  <si>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</si>
  <si>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</si>
  <si>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</si>
  <si>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</si>
  <si>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</si>
  <si>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</si>
  <si>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</si>
  <si>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</si>
  <si>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</si>
  <si>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</si>
  <si>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</si>
  <si>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</si>
  <si>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</si>
  <si>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</si>
  <si>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</si>
  <si>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</si>
  <si>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</si>
  <si>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</si>
  <si>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</si>
  <si>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</si>
  <si>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</si>
  <si>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</si>
  <si>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</si>
  <si>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</si>
  <si>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</si>
  <si>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</si>
  <si>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</si>
  <si>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</si>
  <si>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</si>
  <si>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</si>
  <si>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</si>
  <si>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</si>
  <si>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</si>
  <si>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</si>
  <si>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</si>
  <si>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</si>
  <si>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</si>
  <si>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</si>
  <si>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</si>
  <si>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</si>
  <si>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</si>
  <si>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</si>
  <si>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</si>
  <si>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</si>
  <si>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</si>
  <si>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</si>
  <si>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</si>
  <si>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</si>
  <si>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</si>
  <si>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</si>
  <si>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</si>
  <si>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</si>
  <si>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</si>
  <si>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</si>
  <si>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</si>
  <si>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</si>
  <si>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</si>
  <si>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</si>
  <si>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</si>
  <si>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</si>
  <si>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</si>
  <si>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</si>
  <si>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</si>
  <si>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</si>
  <si>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</si>
  <si>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</si>
  <si>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</si>
  <si>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</si>
  <si>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</si>
  <si>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</si>
  <si>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</si>
  <si>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</si>
  <si>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</si>
  <si>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</si>
  <si>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</si>
  <si>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</si>
  <si>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</si>
  <si>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</si>
  <si>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</si>
  <si>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</si>
  <si>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</si>
  <si>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</si>
  <si>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</si>
  <si>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</si>
  <si>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</si>
  <si>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</si>
  <si>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</si>
  <si>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</si>
  <si>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</si>
  <si>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</si>
  <si>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</si>
  <si>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</si>
  <si>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</si>
  <si>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</si>
  <si>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</si>
  <si>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</si>
  <si>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</si>
  <si>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</si>
  <si>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</si>
  <si>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</si>
  <si>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</si>
  <si>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</si>
  <si>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</si>
  <si>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</si>
  <si>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</si>
  <si>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</si>
  <si>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</si>
  <si>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</si>
  <si>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</si>
  <si>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</si>
  <si>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</si>
  <si>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</si>
  <si>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</si>
  <si>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</si>
  <si>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</si>
  <si>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</si>
  <si>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</si>
  <si>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</si>
  <si>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</si>
  <si>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</si>
  <si>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</si>
  <si>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</si>
  <si>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</si>
  <si>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</si>
  <si>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</si>
  <si>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</si>
  <si>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</si>
  <si>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</si>
  <si>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</si>
  <si>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</si>
  <si>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</si>
  <si>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</si>
  <si>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</si>
  <si>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</si>
  <si>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</si>
  <si>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</si>
  <si>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</si>
  <si>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</si>
  <si>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</si>
  <si>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</si>
  <si>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</si>
  <si>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</si>
  <si>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</si>
  <si>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</si>
  <si>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</si>
  <si>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</si>
  <si>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</si>
  <si>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</si>
  <si>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</si>
  <si>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</si>
  <si>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</si>
  <si>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</si>
  <si>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</si>
  <si>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</si>
  <si>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</si>
  <si>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</si>
  <si>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</si>
  <si>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</si>
  <si>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</si>
  <si>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</si>
  <si>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</si>
  <si>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</si>
  <si>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</si>
  <si>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</si>
  <si>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</si>
  <si>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</si>
  <si>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</si>
  <si>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</si>
  <si>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</si>
  <si>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</si>
  <si>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</si>
  <si>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</si>
  <si>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</si>
  <si>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</si>
  <si>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</si>
  <si>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</si>
  <si>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</si>
  <si>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</si>
  <si>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</si>
  <si>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</si>
  <si>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</si>
  <si>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</si>
  <si>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</si>
  <si>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</si>
  <si>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</si>
  <si>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</si>
  <si>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</si>
  <si>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</si>
  <si>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</si>
  <si>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</si>
  <si>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</si>
  <si>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</si>
  <si>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</si>
  <si>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</si>
  <si>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</si>
  <si>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</si>
  <si>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</si>
  <si>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</si>
  <si>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</si>
  <si>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</si>
  <si>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</si>
  <si>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</si>
  <si>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</si>
  <si>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</si>
  <si>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</si>
  <si>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</si>
  <si>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</si>
  <si>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</si>
  <si>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</si>
  <si>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</si>
  <si>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</si>
  <si>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</si>
  <si>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</si>
  <si>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</si>
  <si>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</si>
  <si>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</si>
  <si>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</si>
  <si>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</si>
  <si>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</si>
  <si>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</si>
  <si>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</si>
  <si>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</si>
  <si>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</si>
  <si>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</si>
  <si>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</si>
  <si>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</si>
  <si>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</si>
  <si>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</si>
  <si>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</si>
  <si>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</si>
  <si>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</si>
  <si>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</si>
  <si>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</si>
  <si>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</si>
  <si>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</si>
  <si>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</si>
  <si>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</si>
  <si>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</si>
  <si>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</si>
  <si>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</si>
  <si>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</si>
  <si>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</si>
  <si>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</si>
  <si>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</si>
  <si>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</si>
  <si>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</si>
  <si>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</si>
  <si>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</si>
  <si>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</si>
  <si>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</si>
  <si>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</si>
  <si>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</si>
  <si>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</si>
  <si>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</si>
  <si>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</si>
  <si>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</si>
  <si>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</si>
  <si>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</si>
  <si>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</si>
  <si>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</si>
  <si>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</si>
  <si>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</si>
  <si>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</si>
  <si>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</si>
  <si>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</si>
  <si>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</si>
  <si>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</si>
  <si>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</si>
  <si>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</si>
  <si>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</si>
  <si>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</si>
  <si>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</si>
  <si>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</si>
  <si>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</si>
  <si>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</si>
  <si>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</si>
  <si>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</si>
  <si>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</si>
  <si>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</si>
  <si>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</si>
  <si>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</si>
  <si>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</si>
  <si>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</si>
  <si>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</si>
  <si>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</si>
  <si>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</si>
  <si>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</si>
  <si>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</si>
  <si>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</si>
  <si>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</si>
  <si>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</si>
  <si>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</si>
  <si>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</si>
  <si>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</si>
  <si>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</si>
  <si>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</si>
  <si>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</si>
  <si>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</si>
  <si>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</si>
  <si>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</si>
  <si>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</si>
  <si>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</si>
  <si>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</si>
  <si>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</si>
  <si>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</si>
  <si>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</si>
  <si>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</si>
  <si>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</si>
  <si>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</si>
  <si>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</si>
  <si>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</si>
  <si>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</si>
  <si>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</si>
  <si>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</si>
  <si>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</si>
  <si>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</si>
  <si>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</si>
  <si>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</si>
  <si>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</si>
  <si>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</si>
  <si>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</si>
  <si>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</si>
  <si>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</si>
  <si>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</si>
  <si>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</si>
  <si>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</si>
  <si>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</si>
  <si>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</si>
  <si>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</si>
  <si>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</si>
  <si>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</si>
  <si>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</si>
  <si>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</si>
  <si>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</si>
  <si>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</si>
  <si>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</si>
  <si>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</si>
  <si>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</si>
  <si>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</si>
  <si>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</si>
  <si>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</si>
  <si>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</si>
  <si>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</si>
  <si>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</si>
  <si>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</si>
  <si>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</si>
  <si>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</si>
  <si>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</si>
  <si>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</si>
  <si>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</si>
  <si>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</si>
  <si>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</si>
  <si>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</si>
  <si>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</si>
  <si>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</si>
  <si>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</si>
  <si>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</si>
  <si>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</si>
  <si>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</si>
  <si>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</si>
  <si>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</si>
  <si>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</si>
  <si>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</si>
  <si>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</si>
  <si>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</si>
  <si>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</si>
  <si>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</si>
  <si>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</si>
  <si>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</si>
  <si>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</si>
  <si>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</si>
  <si>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</si>
  <si>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</si>
  <si>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</si>
  <si>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</si>
  <si>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</si>
  <si>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</si>
  <si>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</si>
  <si>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</si>
  <si>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</si>
  <si>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</si>
  <si>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</si>
  <si>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</si>
  <si>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</si>
  <si>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</si>
  <si>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</si>
  <si>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</si>
  <si>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</si>
  <si>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</si>
  <si>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</si>
  <si>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</si>
  <si>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</si>
  <si>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</si>
  <si>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</si>
  <si>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</si>
  <si>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</si>
  <si>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</si>
  <si>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</si>
  <si>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</si>
  <si>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</si>
  <si>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</si>
  <si>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</si>
  <si>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</si>
  <si>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</si>
  <si>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</si>
  <si>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</si>
  <si>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</si>
  <si>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</si>
  <si>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</si>
  <si>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</si>
  <si>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</si>
  <si>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</si>
  <si>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</si>
  <si>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</si>
  <si>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</si>
  <si>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</si>
  <si>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</si>
  <si>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</si>
  <si>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</si>
  <si>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</si>
  <si>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</si>
  <si>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</si>
  <si>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</si>
  <si>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</si>
  <si>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</si>
  <si>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</si>
  <si>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</si>
  <si>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</si>
  <si>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</si>
  <si>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</si>
  <si>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</si>
  <si>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</si>
  <si>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</si>
  <si>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</si>
  <si>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</si>
  <si>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</si>
  <si>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</si>
  <si>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</si>
  <si>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</si>
  <si>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</si>
  <si>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</si>
  <si>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</si>
  <si>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</si>
  <si>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</si>
  <si>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</si>
  <si>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</si>
  <si>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</si>
  <si>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</si>
  <si>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</si>
  <si>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</si>
  <si>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</si>
  <si>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</si>
  <si>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</si>
  <si>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</si>
  <si>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</si>
  <si>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</si>
  <si>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</si>
  <si>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</si>
  <si>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</si>
  <si>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</si>
  <si>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</si>
  <si>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</si>
  <si>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</si>
  <si>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</si>
  <si>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</si>
  <si>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</si>
  <si>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</si>
  <si>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</si>
  <si>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</si>
  <si>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</si>
  <si>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</si>
  <si>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</si>
  <si>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</si>
  <si>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</si>
  <si>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</si>
  <si>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</si>
  <si>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</si>
  <si>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</si>
  <si>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</si>
  <si>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</si>
  <si>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</si>
  <si>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</si>
  <si>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</si>
  <si>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</si>
  <si>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</si>
  <si>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</si>
  <si>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</si>
  <si>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</si>
  <si>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</si>
  <si>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</si>
  <si>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</si>
  <si>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</si>
  <si>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</si>
  <si>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</si>
  <si>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</si>
  <si>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</si>
  <si>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</si>
  <si>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</si>
  <si>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</si>
  <si>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</si>
  <si>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</si>
  <si>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</si>
  <si>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</si>
  <si>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</si>
  <si>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</si>
  <si>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</si>
  <si>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</si>
  <si>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</si>
  <si>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</si>
  <si>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</si>
  <si>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</si>
  <si>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</si>
  <si>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</si>
  <si>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</si>
  <si>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</si>
  <si>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</si>
  <si>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</si>
  <si>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</si>
  <si>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</si>
  <si>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</si>
  <si>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</si>
  <si>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</si>
  <si>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</si>
  <si>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</si>
  <si>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</si>
  <si>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</si>
  <si>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</si>
  <si>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</si>
  <si>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</si>
  <si>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</si>
  <si>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</si>
  <si>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</si>
  <si>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</si>
  <si>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</si>
  <si>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</si>
  <si>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</si>
  <si>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</si>
  <si>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</si>
  <si>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</si>
  <si>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</si>
  <si>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</si>
  <si>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</si>
  <si>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</si>
  <si>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</si>
  <si>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</si>
  <si>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</si>
  <si>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</si>
  <si>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</si>
  <si>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</si>
  <si>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</si>
  <si>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</si>
  <si>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</si>
  <si>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</si>
  <si>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</si>
  <si>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</si>
  <si>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</si>
  <si>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</si>
  <si>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</si>
  <si>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</si>
  <si>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</si>
  <si>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</si>
  <si>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</si>
  <si>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</si>
  <si>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</si>
  <si>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</si>
  <si>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</si>
  <si>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</si>
  <si>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</si>
  <si>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</si>
  <si>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</si>
  <si>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</si>
  <si>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</si>
  <si>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</si>
  <si>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</si>
  <si>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</si>
  <si>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</si>
  <si>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</si>
  <si>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</si>
  <si>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</si>
  <si>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</si>
  <si>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</si>
  <si>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</si>
  <si>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</si>
  <si>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</si>
  <si>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</si>
  <si>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</si>
  <si>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</si>
  <si>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</si>
  <si>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</si>
  <si>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</si>
  <si>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</si>
  <si>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</si>
  <si>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</si>
  <si>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</si>
  <si>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</si>
  <si>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</si>
  <si>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</si>
  <si>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</si>
  <si>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</si>
  <si>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</si>
  <si>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</si>
  <si>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</si>
  <si>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</si>
  <si>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</si>
  <si>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</si>
  <si>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</si>
  <si>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</si>
  <si>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</si>
  <si>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</si>
  <si>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</si>
  <si>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</si>
  <si>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</si>
  <si>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</si>
  <si>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</si>
  <si>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</si>
  <si>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</si>
  <si>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</si>
  <si>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</si>
  <si>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</si>
  <si>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</si>
  <si>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</si>
  <si>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</si>
  <si>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</si>
  <si>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</si>
  <si>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</si>
  <si>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</si>
  <si>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</si>
  <si>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</si>
  <si>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</si>
  <si>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</si>
  <si>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</si>
  <si>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</si>
  <si>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</si>
  <si>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</si>
  <si>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</si>
  <si>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</si>
  <si>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</si>
  <si>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</si>
  <si>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</si>
  <si>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</si>
  <si>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</si>
  <si>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</si>
  <si>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</si>
  <si>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</si>
  <si>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</si>
  <si>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</si>
  <si>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</si>
  <si>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</si>
  <si>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</si>
  <si>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</si>
  <si>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</si>
  <si>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</si>
  <si>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</si>
  <si>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</si>
  <si>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</si>
  <si>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</si>
  <si>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</si>
  <si>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</si>
  <si>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</si>
  <si>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</si>
  <si>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</si>
  <si>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</si>
  <si>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</si>
  <si>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</si>
  <si>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</si>
  <si>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</si>
  <si>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</si>
  <si>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</si>
  <si>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</si>
  <si>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</si>
  <si>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</si>
  <si>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</si>
  <si>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</si>
  <si>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</si>
  <si>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</si>
  <si>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</si>
  <si>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</si>
  <si>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</si>
  <si>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</si>
  <si>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</si>
  <si>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</si>
  <si>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</si>
  <si>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</si>
  <si>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</si>
  <si>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</si>
  <si>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</si>
  <si>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</si>
  <si>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</si>
  <si>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</si>
  <si>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</si>
  <si>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</si>
  <si>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</si>
  <si>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</si>
  <si>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</si>
  <si>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</si>
  <si>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</si>
  <si>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</si>
  <si>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</si>
  <si>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</si>
  <si>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</si>
  <si>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</si>
  <si>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</si>
  <si>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</si>
  <si>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</si>
  <si>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</si>
  <si>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</si>
  <si>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</si>
  <si>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</si>
  <si>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</si>
  <si>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</si>
  <si>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</si>
  <si>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</si>
  <si>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</si>
  <si>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</si>
  <si>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</si>
  <si>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</si>
  <si>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</si>
  <si>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</si>
  <si>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</si>
  <si>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</si>
  <si>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</si>
  <si>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</si>
  <si>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</si>
  <si>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</si>
  <si>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</si>
  <si>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</si>
  <si>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</si>
  <si>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</si>
  <si>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</si>
  <si>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</si>
  <si>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</si>
  <si>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</si>
  <si>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</si>
  <si>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</si>
  <si>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</si>
  <si>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</si>
  <si>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</si>
  <si>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</si>
  <si>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</si>
  <si>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</si>
  <si>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</si>
  <si>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</si>
  <si>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</si>
  <si>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</si>
  <si>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</si>
  <si>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</si>
  <si>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</si>
  <si>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</si>
  <si>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</si>
  <si>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</si>
  <si>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</si>
  <si>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</si>
  <si>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</si>
  <si>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</si>
  <si>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</si>
  <si>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</si>
  <si>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</si>
  <si>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</si>
  <si>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</si>
  <si>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</si>
  <si>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</si>
  <si>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</si>
  <si>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</si>
  <si>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</si>
  <si>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</si>
  <si>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</si>
  <si>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</si>
  <si>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</si>
  <si>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</si>
  <si>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</si>
  <si>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</si>
  <si>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</si>
  <si>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</si>
  <si>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</si>
  <si>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</si>
  <si>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</si>
  <si>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</si>
  <si>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</si>
  <si>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</si>
  <si>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</si>
  <si>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</si>
  <si>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</si>
  <si>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</si>
  <si>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</si>
  <si>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</si>
  <si>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</si>
  <si>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</si>
  <si>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</si>
  <si>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</si>
  <si>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</si>
  <si>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</si>
  <si>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</si>
  <si>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</si>
  <si>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</si>
  <si>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</si>
  <si>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</si>
  <si>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</si>
  <si>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</si>
  <si>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</si>
  <si>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</si>
  <si>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</si>
  <si>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</si>
  <si>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</si>
  <si>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</si>
  <si>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</si>
  <si>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</si>
  <si>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</si>
  <si>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</si>
  <si>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</si>
  <si>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</si>
  <si>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</si>
  <si>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</si>
  <si>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</si>
  <si>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</si>
  <si>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</si>
  <si>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</si>
  <si>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</si>
  <si>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</si>
  <si>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</si>
  <si>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</si>
  <si>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</si>
  <si>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</si>
  <si>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</si>
  <si>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</si>
  <si>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</si>
  <si>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</si>
  <si>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</si>
  <si>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</si>
  <si>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</si>
  <si>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</si>
  <si>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</si>
  <si>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</si>
  <si>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</si>
  <si>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</si>
  <si>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</si>
  <si>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</si>
  <si>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</si>
  <si>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</si>
  <si>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</si>
  <si>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</si>
  <si>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</si>
  <si>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</si>
  <si>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</si>
  <si>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</si>
  <si>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</si>
  <si>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</si>
  <si>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</si>
  <si>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</si>
  <si>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</si>
  <si>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</si>
  <si>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</si>
  <si>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</si>
  <si>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</si>
  <si>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</si>
  <si>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</si>
  <si>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</si>
  <si>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</si>
  <si>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</si>
  <si>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</si>
  <si>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</si>
  <si>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</si>
  <si>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</si>
  <si>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</si>
  <si>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</si>
  <si>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</si>
  <si>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</si>
  <si>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</si>
  <si>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</si>
  <si>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</si>
  <si>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</si>
  <si>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</si>
  <si>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</si>
  <si>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</si>
  <si>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</si>
  <si>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</si>
  <si>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</si>
  <si>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</si>
  <si>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</si>
  <si>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</si>
  <si>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</si>
  <si>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</si>
  <si>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</si>
  <si>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</si>
  <si>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</si>
  <si>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</si>
  <si>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</si>
  <si>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</si>
  <si>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</si>
  <si>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</si>
  <si>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</si>
  <si>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</si>
  <si>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</si>
  <si>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</si>
  <si>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</si>
  <si>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</si>
  <si>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</si>
  <si>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</si>
  <si>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</si>
  <si>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</si>
  <si>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</si>
  <si>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</si>
  <si>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</si>
  <si>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</si>
  <si>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</si>
  <si>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</si>
  <si>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</si>
  <si>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</si>
  <si>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</si>
  <si>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</si>
  <si>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</si>
  <si>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</si>
  <si>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</si>
  <si>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</si>
  <si>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</si>
  <si>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</si>
  <si>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</si>
  <si>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</si>
  <si>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</si>
  <si>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</si>
  <si>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</si>
  <si>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</si>
  <si>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</si>
  <si>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</si>
  <si>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</si>
  <si>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</si>
  <si>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</si>
  <si>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</si>
  <si>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</si>
  <si>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</si>
  <si>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</si>
  <si>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</si>
  <si>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</si>
  <si>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</si>
  <si>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</si>
  <si>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</si>
  <si>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</si>
  <si>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</si>
  <si>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</si>
  <si>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</si>
  <si>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</si>
  <si>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</si>
  <si>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</si>
  <si>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</si>
  <si>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</si>
  <si>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</si>
  <si>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</si>
  <si>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</si>
  <si>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</si>
  <si>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</si>
  <si>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</si>
  <si>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</si>
  <si>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</si>
  <si>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</si>
  <si>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</si>
  <si>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</si>
  <si>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</si>
  <si>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</si>
  <si>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</si>
  <si>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</si>
  <si>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</si>
  <si>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</si>
  <si>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</si>
  <si>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</si>
  <si>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</si>
  <si>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</si>
  <si>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</si>
  <si>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</si>
  <si>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</si>
  <si>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</si>
  <si>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</si>
  <si>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</si>
  <si>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</si>
  <si>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</si>
  <si>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</si>
  <si>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</si>
  <si>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</si>
  <si>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</si>
  <si>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</si>
  <si>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</si>
  <si>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</si>
  <si>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</si>
  <si>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</si>
  <si>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</si>
  <si>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</si>
  <si>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</si>
  <si>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</si>
  <si>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</si>
  <si>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</si>
  <si>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</si>
  <si>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</si>
  <si>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</si>
  <si>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</si>
  <si>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</si>
  <si>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</si>
  <si>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</si>
  <si>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</si>
  <si>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</si>
  <si>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</si>
  <si>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</si>
  <si>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</si>
  <si>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</si>
  <si>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</si>
  <si>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</si>
  <si>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</si>
  <si>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</si>
  <si>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</si>
  <si>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</si>
  <si>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</si>
  <si>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</si>
  <si>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</si>
  <si>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</si>
  <si>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</si>
  <si>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</si>
  <si>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</si>
  <si>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</si>
  <si>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</si>
  <si>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</si>
  <si>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</si>
  <si>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</si>
  <si>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</si>
  <si>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</si>
  <si>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</si>
  <si>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</si>
  <si>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</si>
  <si>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</si>
  <si>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</si>
  <si>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</si>
  <si>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</si>
  <si>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</si>
  <si>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</si>
  <si>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</si>
  <si>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</si>
  <si>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</si>
  <si>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</si>
  <si>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</si>
  <si>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</si>
  <si>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</si>
  <si>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</si>
  <si>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</si>
  <si>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</si>
  <si>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</si>
  <si>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</si>
  <si>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</si>
  <si>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</si>
  <si>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</si>
  <si>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</si>
  <si>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</si>
  <si>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</si>
  <si>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</si>
  <si>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</si>
  <si>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</si>
  <si>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</si>
  <si>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</si>
  <si>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</si>
  <si>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</si>
  <si>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</si>
  <si>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</si>
  <si>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</si>
  <si>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</si>
  <si>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</si>
  <si>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</si>
  <si>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</si>
  <si>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</si>
  <si>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</si>
  <si>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</si>
  <si>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</si>
  <si>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</si>
  <si>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</si>
  <si>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</si>
  <si>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</si>
  <si>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</si>
  <si>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</si>
  <si>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</si>
  <si>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</si>
  <si>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</si>
  <si>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</si>
  <si>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</si>
  <si>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</si>
  <si>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</si>
  <si>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</si>
  <si>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</si>
  <si>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</si>
  <si>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</si>
  <si>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</si>
  <si>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</si>
  <si>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</si>
  <si>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</si>
  <si>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</si>
  <si>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</si>
  <si>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</si>
  <si>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</si>
  <si>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</si>
  <si>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</si>
  <si>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</si>
  <si>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</si>
  <si>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</si>
  <si>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</si>
  <si>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</si>
  <si>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</si>
  <si>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</si>
  <si>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</si>
  <si>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</si>
  <si>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</si>
  <si>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</si>
  <si>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</si>
  <si>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</si>
  <si>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</si>
  <si>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</si>
  <si>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</si>
  <si>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</si>
  <si>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</si>
  <si>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</si>
  <si>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</si>
  <si>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</si>
  <si>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</si>
  <si>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</si>
  <si>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</si>
  <si>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</si>
  <si>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</si>
  <si>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</si>
  <si>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</si>
  <si>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</si>
  <si>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</si>
  <si>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</si>
  <si>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</si>
  <si>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</si>
  <si>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</si>
  <si>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</si>
  <si>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</si>
  <si>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</si>
  <si>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</si>
  <si>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</si>
  <si>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</si>
  <si>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</si>
  <si>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</si>
  <si>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</si>
  <si>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</si>
  <si>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</si>
  <si>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</si>
  <si>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</si>
  <si>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</si>
  <si>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</si>
  <si>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</si>
  <si>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</si>
  <si>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</si>
  <si>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</si>
  <si>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</si>
  <si>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</si>
  <si>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</si>
  <si>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</si>
  <si>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</si>
  <si>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</si>
  <si>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</si>
  <si>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</si>
  <si>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</si>
  <si>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</si>
  <si>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</si>
  <si>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</si>
  <si>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</si>
  <si>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</si>
  <si>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</si>
  <si>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</si>
  <si>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</si>
  <si>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</si>
  <si>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</si>
  <si>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</si>
  <si>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</si>
  <si>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</si>
  <si>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</si>
  <si>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</si>
  <si>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</si>
  <si>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</si>
  <si>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</si>
  <si>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</si>
  <si>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</si>
  <si>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</si>
  <si>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</si>
  <si>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</si>
  <si>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</si>
  <si>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</si>
  <si>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</si>
  <si>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</si>
  <si>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</si>
  <si>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</si>
  <si>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</si>
  <si>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</si>
  <si>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</si>
  <si>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</si>
  <si>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</si>
  <si>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</si>
  <si>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</si>
  <si>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</si>
  <si>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</si>
  <si>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</si>
  <si>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</si>
  <si>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</si>
  <si>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</si>
  <si>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</si>
  <si>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</si>
  <si>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</si>
  <si>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</si>
  <si>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</si>
  <si>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</si>
  <si>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</si>
  <si>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</si>
  <si>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</si>
  <si>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</si>
  <si>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</si>
  <si>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</si>
  <si>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</si>
  <si>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</si>
  <si>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</si>
  <si>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</si>
  <si>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</si>
  <si>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</si>
  <si>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</si>
  <si>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</si>
  <si>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</si>
  <si>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</si>
  <si>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</si>
  <si>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</si>
  <si>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</si>
  <si>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</si>
  <si>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</si>
  <si>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</si>
  <si>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</si>
  <si>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</si>
  <si>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</si>
  <si>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</si>
  <si>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</si>
  <si>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</si>
  <si>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</si>
  <si>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</si>
  <si>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</si>
  <si>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</si>
  <si>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</si>
  <si>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</si>
  <si>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</si>
  <si>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</si>
  <si>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</si>
  <si>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</si>
  <si>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</si>
  <si>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</si>
  <si>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</si>
  <si>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</si>
  <si>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</si>
  <si>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</si>
  <si>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</si>
  <si>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</si>
  <si>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</si>
  <si>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</si>
  <si>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</si>
  <si>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</si>
  <si>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</si>
  <si>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</si>
  <si>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</si>
  <si>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</si>
  <si>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</si>
  <si>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</si>
  <si>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</si>
  <si>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</si>
  <si>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</si>
  <si>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</si>
  <si>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</si>
  <si>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</si>
  <si>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</si>
  <si>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</si>
  <si>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</si>
  <si>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</si>
  <si>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</si>
  <si>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</si>
  <si>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</si>
  <si>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</si>
  <si>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</si>
  <si>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</si>
  <si>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</si>
  <si>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</si>
  <si>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</si>
  <si>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</si>
  <si>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</si>
  <si>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</si>
  <si>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</si>
  <si>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</si>
  <si>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</si>
  <si>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</si>
  <si>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</si>
  <si>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</si>
  <si>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</si>
  <si>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</si>
  <si>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</si>
  <si>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</si>
  <si>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</si>
  <si>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</si>
  <si>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</si>
  <si>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</si>
  <si>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</si>
  <si>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</si>
  <si>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</si>
  <si>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</si>
  <si>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</si>
  <si>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</si>
  <si>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</si>
  <si>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</si>
  <si>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</si>
  <si>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</si>
  <si>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</si>
  <si>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</si>
  <si>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</si>
  <si>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</si>
  <si>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</si>
  <si>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</si>
  <si>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</si>
  <si>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</si>
  <si>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</si>
  <si>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</si>
  <si>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</si>
  <si>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</si>
  <si>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</si>
  <si>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</si>
  <si>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</si>
  <si>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</si>
  <si>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</si>
  <si>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</si>
  <si>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</si>
  <si>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</si>
  <si>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</si>
  <si>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</si>
  <si>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</si>
  <si>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</si>
  <si>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</si>
  <si>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</si>
  <si>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</si>
  <si>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</si>
  <si>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</si>
  <si>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</si>
  <si>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</si>
  <si>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</si>
  <si>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</si>
  <si>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</si>
  <si>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</si>
  <si>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</si>
  <si>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</si>
  <si>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</si>
  <si>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</si>
  <si>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</si>
  <si>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</si>
  <si>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</si>
  <si>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</si>
  <si>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</si>
  <si>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</si>
  <si>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</si>
  <si>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</si>
  <si>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</si>
  <si>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</si>
  <si>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</si>
  <si>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</si>
  <si>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</si>
  <si>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</si>
  <si>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</si>
  <si>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</si>
  <si>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</si>
  <si>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</si>
  <si>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</si>
  <si>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</si>
  <si>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</si>
  <si>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</si>
  <si>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</si>
  <si>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</si>
  <si>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</si>
  <si>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</si>
  <si>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</si>
  <si>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</si>
  <si>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</si>
  <si>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</si>
  <si>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</si>
  <si>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</si>
  <si>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</si>
  <si>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</si>
  <si>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</si>
  <si>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</si>
  <si>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</si>
  <si>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</si>
  <si>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</si>
  <si>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</si>
  <si>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</si>
  <si>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</si>
  <si>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</si>
  <si>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</si>
  <si>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</si>
  <si>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</si>
  <si>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</si>
  <si>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</si>
  <si>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</si>
  <si>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</si>
  <si>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</si>
  <si>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</si>
  <si>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</si>
  <si>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</si>
  <si>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</si>
  <si>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</si>
  <si>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</si>
  <si>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</si>
  <si>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</si>
  <si>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</si>
  <si>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</si>
  <si>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</si>
  <si>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</si>
  <si>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</si>
  <si>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</si>
  <si>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</si>
  <si>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</si>
  <si>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</si>
  <si>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</si>
  <si>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</si>
  <si>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</si>
  <si>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</si>
  <si>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</si>
  <si>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</si>
  <si>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</si>
  <si>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</si>
  <si>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</si>
  <si>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</si>
  <si>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</si>
  <si>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</si>
  <si>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</si>
  <si>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</si>
  <si>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</si>
  <si>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</si>
  <si>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</si>
  <si>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</si>
  <si>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</si>
  <si>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</si>
  <si>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</si>
  <si>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</si>
  <si>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</si>
  <si>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</si>
  <si>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</si>
  <si>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</si>
  <si>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</si>
  <si>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</si>
  <si>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</si>
  <si>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</si>
  <si>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</si>
  <si>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</si>
  <si>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</si>
  <si>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</si>
  <si>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</si>
  <si>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</si>
  <si>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</si>
  <si>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</si>
  <si>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</si>
  <si>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</si>
  <si>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</si>
  <si>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</si>
  <si>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</si>
  <si>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</si>
  <si>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</si>
  <si>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</si>
  <si>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</si>
  <si>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</si>
  <si>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</si>
  <si>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</si>
  <si>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</si>
  <si>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</si>
  <si>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</si>
  <si>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</si>
  <si>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</si>
  <si>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</si>
  <si>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</si>
  <si>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</si>
  <si>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</si>
  <si>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</si>
  <si>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</si>
  <si>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</si>
  <si>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</si>
  <si>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</si>
  <si>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</si>
  <si>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</si>
  <si>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</si>
  <si>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</si>
  <si>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</si>
  <si>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</si>
  <si>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</si>
  <si>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</si>
  <si>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</si>
  <si>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</si>
  <si>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</si>
  <si>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</si>
  <si>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</si>
  <si>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</si>
  <si>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</si>
  <si>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</si>
  <si>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</si>
  <si>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</si>
  <si>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</si>
  <si>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</si>
  <si>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</si>
  <si>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</si>
  <si>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</si>
  <si>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</si>
  <si>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</si>
  <si>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</si>
  <si>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</si>
  <si>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</si>
  <si>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</si>
  <si>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</si>
  <si>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</si>
  <si>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</si>
  <si>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</si>
  <si>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</si>
  <si>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</si>
  <si>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</si>
  <si>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</si>
  <si>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</si>
  <si>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</si>
  <si>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</si>
  <si>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</si>
  <si>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</si>
  <si>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</si>
  <si>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</si>
  <si>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</si>
  <si>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</si>
  <si>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</si>
  <si>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</si>
  <si>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</si>
  <si>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</si>
  <si>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</si>
  <si>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</si>
  <si>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</si>
  <si>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</si>
  <si>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</si>
  <si>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</si>
  <si>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</si>
  <si>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</si>
  <si>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</si>
  <si>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</si>
  <si>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</si>
  <si>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</si>
  <si>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</si>
  <si>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</si>
  <si>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</si>
  <si>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</si>
  <si>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</si>
  <si>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</si>
  <si>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</si>
  <si>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</si>
  <si>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</si>
  <si>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</si>
  <si>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</si>
  <si>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</si>
  <si>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</si>
  <si>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</si>
  <si>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</si>
  <si>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</si>
  <si>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</si>
  <si>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</si>
  <si>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</si>
  <si>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</si>
  <si>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</si>
  <si>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</si>
  <si>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</si>
  <si>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</si>
  <si>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</si>
  <si>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</si>
  <si>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</si>
  <si>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</si>
  <si>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</si>
  <si>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</si>
  <si>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</si>
  <si>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</si>
  <si>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</si>
  <si>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</si>
  <si>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</si>
  <si>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</si>
  <si>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</si>
  <si>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</si>
  <si>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</si>
  <si>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</si>
  <si>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</si>
  <si>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</si>
  <si>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</si>
  <si>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</si>
  <si>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</si>
  <si>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</si>
  <si>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</si>
  <si>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</si>
  <si>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</si>
  <si>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</si>
  <si>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</si>
  <si>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</si>
  <si>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</si>
  <si>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</si>
  <si>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</si>
  <si>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</si>
  <si>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</si>
  <si>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</si>
  <si>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</si>
  <si>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</si>
  <si>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</si>
  <si>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</si>
  <si>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</si>
  <si>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</si>
  <si>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</si>
  <si>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</si>
  <si>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</si>
  <si>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</si>
  <si>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</si>
  <si>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</si>
  <si>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</si>
  <si>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</si>
  <si>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</si>
  <si>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</si>
  <si>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</si>
  <si>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</si>
  <si>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</si>
  <si>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</si>
  <si>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</si>
  <si>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</si>
  <si>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</si>
  <si>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</si>
  <si>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</si>
  <si>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</si>
  <si>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</si>
  <si>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</si>
  <si>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</si>
  <si>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</si>
  <si>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</si>
  <si>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</si>
  <si>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</si>
  <si>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</si>
  <si>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</si>
  <si>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</si>
  <si>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</si>
  <si>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</si>
  <si>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</si>
  <si>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</si>
  <si>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</si>
  <si>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</si>
  <si>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</si>
  <si>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</si>
  <si>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</si>
  <si>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</si>
  <si>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</si>
  <si>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</si>
  <si>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</si>
  <si>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</si>
  <si>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</si>
  <si>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</si>
  <si>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</si>
  <si>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</si>
  <si>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</si>
  <si>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</si>
  <si>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</si>
  <si>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</si>
  <si>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</si>
  <si>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</si>
  <si>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</si>
  <si>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</si>
  <si>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</si>
  <si>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</si>
  <si>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</si>
  <si>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</si>
  <si>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</si>
  <si>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</si>
  <si>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</si>
  <si>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</si>
  <si>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</si>
  <si>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</si>
  <si>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</si>
  <si>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</si>
  <si>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</si>
  <si>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</si>
  <si>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</si>
  <si>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</si>
  <si>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</si>
  <si>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</si>
  <si>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</si>
  <si>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</si>
  <si>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</si>
  <si>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</si>
  <si>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</si>
  <si>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</si>
  <si>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</si>
  <si>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</si>
  <si>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</si>
  <si>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</si>
  <si>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</si>
  <si>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</si>
  <si>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</si>
  <si>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</si>
  <si>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</si>
  <si>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</si>
  <si>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</si>
  <si>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</si>
  <si>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</si>
  <si>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</si>
  <si>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</si>
  <si>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</si>
  <si>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</si>
  <si>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</si>
  <si>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</si>
  <si>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</si>
  <si>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</si>
  <si>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</si>
  <si>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</si>
  <si>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</si>
  <si>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</si>
  <si>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</si>
  <si>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</si>
  <si>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</si>
  <si>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</si>
  <si>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</si>
  <si>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</si>
  <si>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</si>
  <si>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</si>
  <si>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</si>
  <si>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</si>
  <si>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</si>
  <si>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</si>
  <si>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</si>
  <si>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</si>
  <si>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</si>
  <si>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</si>
  <si>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</si>
  <si>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</si>
  <si>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</si>
  <si>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</si>
  <si>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</si>
  <si>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</si>
  <si>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</si>
  <si>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</si>
  <si>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</si>
  <si>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</si>
  <si>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</si>
  <si>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</si>
  <si>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</si>
  <si>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</si>
  <si>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</si>
  <si>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</si>
  <si>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</si>
  <si>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</si>
  <si>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</si>
  <si>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</si>
  <si>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</si>
  <si>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</si>
  <si>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</si>
  <si>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</si>
  <si>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</si>
  <si>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</si>
  <si>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</si>
  <si>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</si>
  <si>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</si>
  <si>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</si>
  <si>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</si>
  <si>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</si>
  <si>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</si>
  <si>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</si>
  <si>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</si>
  <si>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</si>
  <si>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</si>
  <si>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</si>
  <si>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</si>
  <si>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</si>
  <si>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</si>
  <si>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</si>
  <si>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</si>
  <si>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</si>
  <si>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</si>
  <si>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</si>
  <si>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</si>
  <si>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</si>
  <si>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</si>
  <si>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</si>
  <si>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</si>
  <si>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</si>
  <si>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</si>
  <si>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</si>
  <si>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</si>
  <si>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</si>
  <si>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</si>
  <si>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</si>
  <si>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</si>
  <si>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</si>
  <si>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</si>
  <si>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</si>
  <si>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</si>
  <si>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</si>
  <si>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</si>
  <si>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</si>
  <si>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</si>
  <si>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</si>
  <si>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</si>
  <si>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</si>
  <si>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</si>
  <si>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</si>
  <si>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</si>
  <si>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</si>
  <si>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</si>
  <si>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</si>
  <si>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</si>
  <si>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</si>
  <si>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</si>
  <si>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</si>
  <si>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</si>
  <si>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</si>
  <si>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</si>
  <si>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</si>
  <si>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</si>
  <si>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</si>
  <si>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</si>
  <si>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</si>
  <si>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</si>
  <si>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</si>
  <si>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</si>
  <si>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</si>
  <si>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</si>
  <si>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</si>
  <si>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</si>
  <si>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</si>
  <si>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</si>
  <si>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</si>
  <si>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</si>
  <si>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</si>
  <si>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</si>
  <si>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</si>
  <si>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</si>
  <si>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</si>
  <si>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</si>
  <si>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</si>
  <si>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</si>
  <si>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</si>
  <si>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</si>
  <si>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</si>
  <si>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</si>
  <si>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</si>
  <si>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</si>
  <si>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</si>
  <si>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</si>
  <si>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</si>
  <si>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</si>
  <si>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</si>
  <si>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</si>
  <si>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</si>
  <si>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</si>
  <si>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</si>
  <si>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</si>
  <si>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</si>
  <si>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</si>
  <si>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</si>
  <si>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</si>
  <si>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</si>
  <si>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</si>
  <si>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</si>
  <si>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</si>
  <si>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</si>
  <si>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</si>
  <si>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</si>
  <si>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</si>
  <si>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</si>
  <si>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</si>
  <si>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</si>
  <si>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</si>
  <si>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</si>
  <si>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</si>
  <si>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</si>
  <si>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</si>
  <si>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</si>
  <si>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</si>
  <si>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</si>
  <si>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</si>
  <si>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</si>
  <si>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</si>
  <si>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</si>
  <si>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</si>
  <si>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</si>
  <si>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</si>
  <si>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</si>
  <si>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</si>
  <si>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</si>
  <si>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</si>
  <si>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</si>
  <si>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</si>
  <si>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</si>
  <si>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</si>
  <si>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</si>
  <si>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</si>
  <si>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</si>
  <si>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</si>
  <si>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</si>
  <si>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</si>
  <si>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</si>
  <si>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</si>
  <si>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</si>
  <si>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</si>
  <si>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</si>
  <si>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</si>
  <si>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</si>
  <si>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</si>
  <si>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</si>
  <si>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</si>
  <si>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</si>
  <si>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</si>
  <si>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</si>
  <si>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</si>
  <si>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</si>
  <si>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</si>
  <si>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</si>
  <si>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</si>
  <si>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</si>
  <si>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</si>
  <si>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</si>
  <si>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</si>
  <si>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</si>
  <si>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</si>
  <si>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</si>
  <si>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</si>
  <si>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</si>
  <si>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</si>
  <si>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</si>
  <si>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</si>
  <si>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</si>
  <si>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</si>
  <si>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</si>
  <si>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</si>
  <si>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</si>
  <si>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</si>
  <si>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</si>
  <si>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</si>
  <si>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</si>
  <si>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</si>
  <si>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</si>
  <si>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</si>
  <si>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</si>
  <si>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</si>
  <si>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</si>
  <si>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</si>
  <si>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</si>
  <si>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</si>
  <si>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</si>
  <si>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</si>
  <si>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</si>
  <si>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</si>
  <si>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</si>
  <si>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</si>
  <si>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</si>
  <si>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</si>
  <si>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</si>
  <si>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</si>
  <si>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</si>
  <si>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</si>
  <si>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</si>
  <si>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</si>
  <si>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</si>
  <si>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</si>
  <si>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</si>
  <si>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</si>
  <si>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</si>
  <si>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</si>
  <si>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</si>
  <si>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</si>
  <si>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</si>
  <si>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</si>
  <si>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</si>
  <si>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</si>
  <si>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</si>
  <si>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</si>
  <si>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</si>
  <si>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</si>
  <si>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</si>
  <si>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</si>
  <si>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</si>
  <si>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</si>
  <si>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</si>
  <si>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</si>
  <si>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</si>
  <si>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</si>
  <si>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</si>
  <si>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</si>
  <si>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</si>
  <si>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</si>
  <si>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</si>
  <si>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</si>
  <si>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</si>
  <si>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</si>
  <si>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</si>
  <si>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</si>
  <si>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</si>
  <si>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</si>
  <si>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</si>
  <si>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</si>
  <si>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</si>
  <si>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</si>
  <si>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</si>
  <si>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</si>
  <si>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</si>
  <si>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</si>
  <si>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</si>
  <si>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</si>
  <si>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</si>
  <si>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</si>
  <si>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</si>
  <si>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</si>
  <si>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</si>
  <si>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</si>
  <si>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</si>
  <si>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</si>
  <si>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</si>
  <si>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</si>
  <si>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</si>
  <si>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</si>
  <si>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</si>
  <si>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</si>
  <si>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</si>
  <si>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</si>
  <si>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</si>
  <si>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</si>
  <si>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</si>
  <si>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</si>
  <si>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</si>
  <si>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</si>
  <si>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</si>
  <si>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</si>
  <si>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</si>
  <si>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</si>
  <si>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</si>
  <si>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</si>
  <si>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</si>
  <si>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</si>
  <si>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</si>
  <si>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</si>
  <si>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</si>
  <si>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</si>
  <si>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</si>
  <si>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</si>
  <si>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</si>
  <si>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</si>
  <si>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</si>
  <si>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</si>
  <si>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</si>
  <si>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</si>
  <si>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</si>
  <si>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</si>
  <si>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</si>
  <si>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</si>
  <si>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</si>
  <si>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</si>
  <si>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</si>
  <si>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</si>
  <si>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</si>
  <si>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</si>
  <si>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</si>
  <si>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</si>
  <si>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</si>
  <si>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</si>
  <si>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</si>
  <si>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</si>
  <si>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</si>
  <si>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</si>
  <si>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</si>
  <si>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</si>
  <si>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</si>
  <si>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</si>
  <si>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</si>
  <si>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</si>
  <si>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</si>
  <si>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</si>
  <si>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</si>
  <si>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</si>
  <si>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</si>
  <si>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</si>
  <si>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</si>
  <si>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</si>
  <si>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</si>
  <si>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</si>
  <si>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</si>
  <si>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</si>
  <si>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</si>
  <si>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</si>
  <si>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</si>
  <si>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</si>
  <si>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</si>
  <si>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</si>
  <si>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</si>
  <si>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</si>
  <si>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</si>
  <si>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</si>
  <si>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</si>
  <si>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</si>
  <si>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</si>
  <si>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</si>
  <si>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</si>
  <si>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</si>
  <si>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</si>
  <si>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</si>
  <si>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</si>
  <si>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</si>
  <si>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</si>
  <si>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</si>
  <si>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</si>
  <si>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</si>
  <si>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</si>
  <si>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</si>
  <si>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</si>
  <si>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</si>
  <si>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</si>
  <si>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</si>
  <si>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</si>
  <si>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</si>
  <si>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</si>
  <si>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</si>
  <si>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</si>
  <si>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</si>
  <si>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</si>
  <si>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</si>
  <si>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</si>
  <si>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</si>
  <si>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</si>
  <si>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</si>
  <si>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</si>
  <si>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</si>
  <si>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</si>
  <si>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</si>
  <si>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</si>
  <si>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</si>
  <si>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</si>
  <si>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</si>
  <si>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</si>
  <si>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</si>
  <si>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</si>
  <si>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</si>
  <si>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</si>
  <si>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</si>
  <si>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</si>
  <si>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</si>
  <si>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</si>
  <si>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</si>
  <si>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</si>
  <si>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</si>
  <si>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</si>
  <si>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</si>
  <si>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</si>
  <si>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</si>
  <si>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</si>
  <si>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</si>
  <si>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</si>
  <si>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</si>
  <si>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</si>
  <si>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</si>
  <si>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</si>
  <si>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</si>
  <si>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</si>
  <si>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</si>
  <si>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</si>
  <si>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</si>
  <si>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</si>
  <si>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</si>
  <si>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</si>
  <si>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</si>
  <si>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</si>
  <si>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</si>
  <si>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</si>
  <si>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</si>
  <si>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</si>
  <si>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</si>
  <si>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</si>
  <si>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</si>
  <si>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</si>
  <si>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</si>
  <si>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</si>
  <si>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</si>
  <si>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</si>
  <si>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</si>
  <si>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</si>
  <si>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</si>
  <si>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</si>
  <si>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</si>
  <si>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</si>
  <si>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</si>
  <si>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</si>
  <si>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</si>
  <si>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</si>
  <si>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</si>
  <si>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</si>
  <si>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</si>
  <si>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</si>
  <si>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</si>
  <si>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</si>
  <si>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</si>
  <si>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</si>
  <si>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</si>
  <si>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</si>
  <si>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</si>
  <si>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</si>
  <si>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</si>
  <si>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</si>
  <si>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</si>
  <si>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</si>
  <si>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</si>
  <si>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</si>
  <si>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</si>
  <si>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</si>
  <si>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</si>
  <si>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</si>
  <si>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</si>
  <si>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</si>
  <si>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</si>
  <si>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</si>
  <si>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</si>
  <si>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</si>
  <si>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</si>
  <si>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</si>
  <si>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</si>
  <si>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</si>
  <si>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</si>
  <si>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</si>
  <si>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</si>
  <si>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</si>
  <si>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</si>
  <si>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</si>
  <si>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</si>
  <si>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</si>
  <si>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</si>
  <si>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</si>
  <si>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</si>
  <si>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</si>
  <si>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</si>
  <si>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</si>
  <si>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</si>
  <si>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</si>
  <si>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</si>
  <si>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</si>
  <si>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</si>
  <si>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</si>
  <si>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</si>
  <si>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</si>
  <si>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</si>
  <si>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</si>
  <si>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</si>
  <si>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</si>
  <si>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</si>
  <si>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</si>
  <si>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</si>
  <si>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</si>
  <si>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</si>
  <si>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</si>
  <si>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</si>
  <si>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</si>
  <si>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</si>
  <si>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</si>
  <si>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</si>
  <si>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</si>
  <si>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</si>
  <si>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</si>
  <si>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</si>
  <si>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</si>
  <si>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</si>
  <si>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</si>
  <si>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</si>
  <si>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</si>
  <si>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</si>
  <si>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</si>
  <si>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</si>
  <si>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</si>
  <si>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</si>
  <si>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</si>
  <si>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</si>
  <si>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</si>
  <si>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</si>
  <si>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</si>
  <si>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</si>
  <si>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</si>
  <si>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</si>
  <si>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</si>
  <si>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</si>
  <si>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</si>
  <si>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</si>
  <si>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</si>
  <si>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</si>
  <si>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</si>
  <si>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</si>
  <si>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</si>
  <si>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</si>
  <si>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</si>
  <si>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</si>
  <si>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</si>
  <si>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</si>
  <si>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</si>
  <si>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</si>
  <si>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</si>
  <si>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</si>
  <si>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</si>
  <si>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</si>
  <si>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</si>
  <si>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</si>
  <si>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</si>
  <si>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</si>
  <si>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</si>
  <si>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</si>
  <si>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</si>
  <si>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</si>
  <si>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</si>
  <si>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</si>
  <si>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</si>
  <si>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</si>
  <si>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</si>
  <si>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</si>
  <si>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</si>
  <si>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</si>
  <si>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</si>
  <si>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</si>
  <si>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</si>
  <si>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</si>
  <si>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</si>
  <si>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</si>
  <si>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</si>
  <si>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</si>
  <si>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</si>
  <si>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</si>
  <si>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</si>
  <si>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</si>
  <si>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</si>
  <si>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</si>
  <si>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</si>
  <si>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</si>
  <si>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</si>
  <si>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</si>
  <si>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</si>
  <si>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</si>
  <si>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</si>
  <si>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</si>
  <si>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</si>
  <si>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</si>
  <si>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</si>
  <si>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</si>
  <si>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</si>
  <si>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</si>
  <si>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</si>
  <si>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</si>
  <si>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</si>
  <si>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</si>
  <si>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</si>
  <si>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</si>
  <si>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</si>
  <si>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</si>
  <si>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</si>
  <si>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</si>
  <si>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</si>
  <si>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</si>
  <si>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</si>
  <si>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</si>
  <si>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</si>
  <si>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</si>
  <si>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</si>
  <si>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</si>
  <si>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</si>
  <si>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</si>
  <si>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</si>
  <si>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</si>
  <si>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</si>
  <si>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</si>
  <si>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</si>
  <si>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</si>
  <si>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</si>
  <si>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</si>
  <si>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</si>
  <si>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</si>
  <si>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</si>
  <si>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</si>
  <si>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</si>
  <si>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</si>
  <si>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</si>
  <si>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</si>
  <si>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</si>
  <si>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</si>
  <si>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</si>
  <si>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</si>
  <si>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</si>
  <si>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</si>
  <si>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</si>
  <si>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</si>
  <si>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</si>
  <si>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</si>
  <si>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</si>
  <si>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</si>
  <si>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</si>
  <si>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</si>
  <si>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</si>
  <si>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</si>
  <si>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</si>
  <si>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</si>
  <si>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</si>
  <si>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</si>
  <si>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</si>
  <si>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</si>
  <si>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</si>
  <si>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</si>
  <si>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</si>
  <si>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</si>
  <si>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</si>
  <si>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</si>
  <si>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</si>
  <si>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</si>
  <si>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</si>
  <si>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</si>
  <si>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</si>
  <si>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</si>
  <si>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</si>
  <si>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</si>
  <si>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</si>
  <si>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</si>
  <si>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</si>
  <si>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</si>
  <si>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</si>
  <si>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</si>
  <si>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</si>
  <si>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</si>
  <si>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</si>
  <si>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</si>
  <si>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</si>
  <si>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</si>
  <si>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</si>
  <si>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</si>
  <si>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</si>
  <si>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</si>
  <si>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</si>
  <si>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</si>
  <si>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</si>
  <si>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</si>
  <si>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</si>
  <si>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</si>
  <si>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</si>
  <si>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</si>
  <si>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</si>
  <si>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</si>
  <si>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</si>
  <si>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</si>
  <si>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</si>
  <si>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</si>
  <si>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</si>
  <si>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</si>
  <si>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</si>
  <si>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</si>
  <si>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</si>
  <si>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</si>
  <si>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</si>
  <si>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</si>
  <si>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</si>
  <si>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</si>
  <si>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</si>
  <si>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</si>
  <si>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</si>
  <si>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</si>
  <si>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</si>
  <si>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</si>
  <si>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</si>
  <si>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</si>
  <si>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</si>
  <si>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</si>
  <si>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</si>
  <si>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</si>
  <si>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</si>
  <si>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</si>
  <si>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</si>
  <si>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</si>
  <si>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</si>
  <si>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</si>
  <si>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</si>
  <si>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</si>
  <si>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</si>
  <si>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</si>
  <si>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</si>
  <si>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</si>
  <si>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</si>
  <si>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</si>
  <si>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</si>
  <si>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</si>
  <si>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</si>
  <si>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</si>
  <si>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</si>
  <si>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</si>
  <si>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</si>
  <si>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</si>
  <si>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</si>
  <si>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</si>
  <si>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</si>
  <si>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</si>
  <si>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</si>
  <si>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</si>
  <si>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</si>
  <si>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</si>
  <si>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</si>
  <si>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</si>
  <si>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</si>
  <si>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</si>
  <si>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</si>
  <si>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</si>
  <si>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</si>
  <si>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</si>
  <si>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</si>
  <si>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</si>
  <si>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</si>
  <si>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</si>
  <si>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</si>
  <si>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</si>
  <si>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</si>
  <si>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</si>
  <si>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</si>
  <si>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</si>
  <si>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</si>
  <si>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</si>
  <si>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</si>
  <si>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</si>
  <si>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</si>
  <si>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</si>
  <si>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</si>
  <si>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</si>
  <si>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</si>
  <si>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</si>
  <si>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</si>
  <si>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</si>
  <si>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</si>
  <si>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</si>
  <si>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</si>
  <si>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</si>
  <si>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</si>
  <si>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</si>
  <si>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</si>
  <si>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</si>
  <si>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</si>
  <si>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</si>
  <si>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</si>
  <si>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</si>
  <si>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</si>
  <si>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</si>
  <si>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</si>
  <si>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</si>
  <si>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</si>
  <si>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</si>
  <si>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</si>
  <si>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</si>
  <si>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</si>
  <si>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</si>
  <si>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</si>
  <si>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</si>
  <si>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</si>
  <si>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</si>
  <si>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</si>
  <si>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</si>
  <si>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</si>
  <si>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</si>
  <si>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</si>
  <si>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</si>
  <si>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</si>
  <si>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</si>
  <si>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</si>
  <si>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</si>
  <si>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</si>
  <si>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</si>
  <si>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</si>
  <si>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</si>
  <si>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</si>
  <si>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</si>
  <si>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</si>
  <si>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</si>
  <si>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</si>
  <si>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</si>
  <si>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</si>
  <si>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</si>
  <si>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</si>
  <si>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</si>
  <si>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</si>
  <si>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</si>
  <si>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</si>
  <si>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</si>
  <si>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</si>
  <si>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</si>
  <si>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</si>
  <si>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</si>
  <si>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</si>
  <si>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</si>
  <si>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</si>
  <si>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</si>
  <si>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</si>
  <si>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</si>
  <si>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</si>
  <si>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</si>
  <si>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</si>
  <si>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</si>
  <si>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</si>
  <si>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</si>
  <si>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</si>
  <si>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</si>
  <si>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</si>
  <si>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</si>
  <si>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</si>
  <si>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</si>
  <si>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</si>
  <si>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</si>
  <si>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</si>
  <si>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</si>
  <si>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</si>
  <si>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</si>
  <si>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</si>
  <si>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</si>
  <si>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</si>
  <si>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</si>
  <si>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</si>
  <si>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</si>
  <si>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</si>
  <si>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</si>
  <si>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</si>
  <si>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</si>
  <si>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</si>
  <si>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</si>
  <si>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</si>
  <si>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</si>
  <si>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</si>
  <si>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</si>
  <si>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</si>
  <si>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</si>
  <si>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</si>
  <si>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</si>
  <si>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</si>
  <si>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</si>
  <si>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</si>
  <si>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</si>
  <si>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</si>
  <si>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</si>
  <si>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</si>
  <si>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</si>
  <si>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</si>
  <si>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</si>
  <si>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</si>
  <si>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</si>
  <si>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</si>
  <si>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</si>
  <si>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</si>
  <si>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</si>
  <si>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</si>
  <si>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</si>
  <si>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</si>
  <si>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</si>
  <si>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</si>
  <si>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</si>
  <si>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</si>
  <si>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</si>
  <si>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</si>
  <si>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</si>
  <si>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</si>
  <si>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</si>
  <si>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</si>
  <si>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</si>
  <si>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</si>
  <si>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</si>
  <si>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</si>
  <si>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</si>
  <si>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</si>
  <si>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</si>
  <si>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</si>
  <si>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</si>
  <si>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</si>
  <si>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</si>
  <si>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</si>
  <si>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</si>
  <si>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</si>
  <si>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</si>
  <si>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</si>
  <si>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</si>
  <si>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</si>
  <si>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</si>
  <si>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</si>
  <si>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</si>
  <si>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</si>
  <si>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</si>
  <si>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</si>
  <si>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</si>
  <si>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</si>
  <si>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</si>
  <si>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</si>
  <si>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</si>
  <si>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</si>
  <si>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</si>
  <si>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</si>
  <si>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</si>
  <si>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</si>
  <si>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</si>
  <si>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</si>
  <si>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</si>
  <si>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</si>
  <si>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</si>
  <si>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</si>
  <si>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</si>
  <si>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</si>
  <si>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</si>
  <si>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</si>
  <si>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</si>
  <si>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</si>
  <si>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</si>
  <si>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</si>
  <si>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</si>
  <si>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</si>
  <si>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</si>
  <si>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</si>
  <si>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</si>
  <si>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</si>
  <si>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</si>
  <si>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</si>
  <si>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</si>
  <si>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</si>
  <si>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</si>
  <si>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</si>
  <si>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</si>
  <si>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</si>
  <si>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</si>
  <si>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</si>
  <si>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</si>
  <si>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</si>
  <si>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</si>
  <si>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</si>
  <si>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</si>
  <si>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</si>
  <si>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</si>
  <si>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</si>
  <si>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</si>
  <si>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</si>
  <si>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</si>
  <si>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</si>
  <si>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</si>
  <si>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</si>
  <si>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</si>
  <si>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</si>
  <si>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</si>
  <si>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</si>
  <si>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</si>
  <si>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</si>
  <si>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</si>
  <si>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</si>
  <si>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</si>
  <si>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</si>
  <si>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</si>
  <si>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</si>
  <si>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</si>
  <si>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</si>
  <si>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</si>
  <si>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</si>
  <si>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</si>
  <si>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</si>
  <si>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</si>
  <si>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</si>
  <si>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</si>
  <si>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</si>
  <si>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</si>
  <si>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</si>
  <si>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</si>
  <si>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</si>
  <si>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</si>
  <si>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</si>
  <si>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</si>
  <si>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</si>
  <si>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</si>
  <si>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</si>
  <si>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</si>
  <si>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</si>
  <si>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</si>
  <si>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</si>
  <si>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</si>
  <si>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</si>
  <si>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</si>
  <si>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</si>
  <si>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</si>
  <si>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</si>
  <si>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</si>
  <si>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</si>
  <si>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</si>
  <si>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</si>
  <si>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</si>
  <si>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</si>
  <si>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</si>
  <si>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</si>
  <si>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</si>
  <si>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</si>
  <si>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</si>
  <si>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</si>
  <si>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</si>
  <si>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</si>
  <si>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</si>
  <si>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</si>
  <si>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</si>
  <si>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</si>
  <si>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</si>
  <si>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</si>
  <si>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</si>
  <si>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</si>
  <si>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</si>
  <si>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</si>
  <si>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</si>
  <si>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</si>
  <si>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</si>
  <si>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</si>
  <si>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</si>
  <si>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</si>
  <si>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</si>
  <si>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</si>
  <si>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</si>
  <si>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</si>
  <si>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</si>
  <si>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</si>
  <si>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</si>
  <si>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</si>
  <si>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</si>
  <si>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</si>
  <si>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</si>
  <si>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</si>
  <si>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</si>
  <si>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</si>
  <si>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</si>
  <si>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</si>
  <si>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</si>
  <si>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</si>
  <si>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</si>
  <si>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</si>
  <si>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</si>
  <si>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</si>
  <si>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</si>
  <si>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</si>
  <si>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</si>
  <si>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</si>
  <si>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</si>
  <si>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</si>
  <si>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</si>
  <si>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</si>
  <si>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</si>
  <si>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</si>
  <si>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</si>
  <si>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</si>
  <si>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</si>
  <si>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</si>
  <si>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</si>
  <si>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</si>
  <si>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</si>
  <si>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</si>
  <si>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</si>
  <si>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</si>
  <si>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</si>
  <si>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</si>
  <si>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</si>
  <si>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</si>
  <si>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</si>
  <si>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</si>
  <si>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</si>
  <si>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</si>
  <si>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</si>
  <si>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</si>
  <si>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</si>
  <si>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</si>
  <si>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</si>
  <si>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</si>
  <si>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</si>
  <si>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</si>
  <si>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</si>
  <si>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</si>
  <si>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</si>
  <si>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</si>
  <si>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</si>
  <si>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</si>
  <si>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</si>
  <si>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</si>
  <si>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</si>
  <si>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</si>
  <si>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</si>
  <si>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</si>
  <si>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</si>
  <si>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</si>
  <si>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</si>
  <si>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</si>
  <si>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</si>
  <si>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</si>
  <si>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</si>
  <si>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</si>
  <si>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</si>
  <si>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</si>
  <si>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</si>
  <si>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</si>
  <si>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</si>
  <si>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</si>
  <si>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</si>
  <si>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</si>
  <si>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</si>
  <si>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</si>
  <si>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</si>
  <si>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</si>
  <si>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</si>
  <si>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</si>
  <si>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</si>
  <si>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</si>
  <si>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</si>
  <si>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</si>
  <si>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</si>
  <si>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</si>
  <si>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</si>
  <si>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</si>
  <si>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</si>
  <si>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</si>
  <si>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</si>
  <si>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</si>
  <si>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</si>
  <si>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</si>
  <si>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</si>
  <si>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</si>
  <si>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</si>
  <si>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</si>
  <si>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</si>
  <si>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</si>
  <si>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</si>
  <si>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</si>
  <si>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</si>
  <si>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</si>
  <si>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</si>
  <si>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</si>
  <si>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</si>
  <si>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</si>
  <si>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</si>
  <si>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</si>
  <si>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</si>
  <si>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</si>
  <si>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</si>
  <si>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</si>
  <si>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</si>
  <si>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</si>
  <si>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</si>
  <si>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</si>
  <si>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</si>
  <si>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</si>
  <si>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</si>
  <si>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</si>
  <si>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</si>
  <si>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</si>
  <si>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</si>
  <si>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</si>
  <si>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</si>
  <si>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</si>
  <si>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</si>
  <si>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</si>
  <si>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</si>
  <si>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</si>
  <si>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</si>
  <si>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</si>
  <si>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</si>
  <si>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</si>
  <si>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</si>
  <si>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</si>
  <si>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</si>
  <si>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</si>
  <si>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</si>
  <si>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</si>
  <si>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</si>
  <si>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</si>
  <si>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</si>
  <si>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</si>
  <si>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</si>
  <si>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</si>
  <si>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</si>
  <si>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</si>
  <si>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</si>
  <si>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</si>
  <si>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</si>
  <si>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</si>
  <si>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</si>
  <si>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</si>
  <si>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</si>
  <si>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</si>
  <si>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</si>
  <si>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</si>
  <si>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</si>
  <si>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</si>
  <si>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</si>
  <si>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</si>
  <si>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</si>
  <si>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</si>
  <si>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</si>
  <si>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</si>
  <si>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</si>
  <si>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</si>
  <si>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</si>
  <si>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</si>
  <si>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</si>
  <si>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</si>
  <si>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</si>
  <si>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</si>
  <si>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</si>
  <si>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</si>
  <si>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</si>
  <si>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</si>
  <si>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</si>
  <si>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</si>
  <si>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</si>
  <si>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</si>
  <si>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</si>
  <si>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</si>
  <si>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</si>
  <si>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</si>
  <si>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</si>
  <si>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</si>
  <si>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</si>
  <si>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</si>
  <si>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</si>
  <si>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</si>
  <si>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</si>
  <si>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</si>
  <si>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</si>
  <si>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</si>
  <si>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</si>
  <si>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</si>
  <si>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</si>
  <si>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</si>
  <si>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</si>
  <si>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</si>
  <si>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</si>
  <si>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</si>
  <si>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</si>
  <si>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</si>
  <si>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</si>
  <si>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</si>
  <si>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</si>
  <si>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</si>
  <si>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</si>
  <si>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</si>
  <si>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</si>
  <si>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</si>
  <si>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</si>
  <si>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</si>
  <si>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</si>
  <si>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</si>
  <si>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</si>
  <si>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</si>
  <si>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</si>
  <si>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</si>
  <si>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</si>
  <si>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</si>
  <si>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</si>
  <si>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</si>
  <si>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</si>
  <si>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</si>
  <si>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</si>
  <si>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</si>
  <si>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</si>
  <si>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</si>
  <si>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</si>
  <si>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</si>
  <si>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</si>
  <si>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</si>
  <si>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</si>
  <si>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</si>
  <si>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</si>
  <si>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</si>
  <si>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</si>
  <si>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</si>
  <si>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</si>
  <si>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</si>
  <si>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</si>
  <si>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</si>
  <si>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</si>
  <si>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</si>
  <si>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</si>
  <si>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</si>
  <si>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</si>
  <si>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</si>
  <si>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</si>
  <si>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</si>
  <si>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</si>
  <si>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</si>
  <si>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</si>
  <si>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</si>
  <si>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</si>
  <si>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</si>
  <si>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</si>
  <si>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</si>
  <si>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</si>
  <si>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</si>
  <si>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</si>
  <si>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</si>
  <si>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</si>
  <si>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</si>
  <si>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</si>
  <si>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</si>
  <si>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</si>
  <si>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</si>
  <si>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</si>
  <si>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</si>
  <si>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</si>
  <si>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</si>
  <si>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</si>
  <si>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</si>
  <si>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</si>
  <si>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</si>
  <si>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</si>
  <si>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</si>
  <si>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</si>
  <si>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</si>
  <si>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</si>
  <si>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</si>
  <si>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</si>
  <si>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</si>
  <si>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</si>
  <si>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</si>
  <si>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</si>
  <si>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</si>
  <si>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</si>
  <si>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</si>
  <si>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</si>
  <si>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</si>
  <si>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</si>
  <si>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</si>
  <si>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</si>
  <si>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</si>
  <si>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</si>
  <si>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</si>
  <si>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</si>
  <si>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</si>
  <si>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</si>
  <si>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</si>
  <si>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</si>
  <si>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</si>
  <si>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</si>
  <si>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</si>
  <si>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</si>
  <si>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</si>
  <si>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</si>
  <si>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</si>
  <si>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</si>
  <si>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</si>
  <si>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</si>
  <si>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</si>
  <si>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</si>
  <si>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</si>
  <si>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</si>
  <si>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</si>
  <si>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</si>
  <si>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</si>
  <si>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</si>
  <si>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</si>
  <si>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</si>
  <si>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</si>
  <si>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</si>
  <si>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</si>
  <si>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</si>
  <si>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</si>
  <si>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</si>
  <si>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</si>
  <si>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</si>
  <si>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</si>
  <si>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</si>
  <si>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</si>
  <si>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</si>
  <si>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</si>
  <si>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</si>
  <si>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</si>
  <si>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</si>
  <si>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</si>
  <si>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</si>
  <si>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</si>
  <si>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</si>
  <si>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</si>
  <si>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</si>
  <si>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</si>
  <si>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</si>
  <si>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</si>
  <si>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</si>
  <si>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</si>
  <si>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</si>
  <si>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</si>
  <si>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</si>
  <si>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</si>
  <si>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</si>
  <si>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</si>
  <si>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</si>
  <si>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</si>
  <si>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</si>
  <si>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</si>
  <si>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</si>
  <si>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</si>
  <si>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</si>
  <si>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</si>
  <si>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</si>
  <si>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</si>
  <si>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</si>
  <si>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</si>
  <si>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</si>
  <si>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</si>
  <si>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</si>
  <si>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</si>
  <si>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</si>
  <si>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</si>
  <si>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</si>
  <si>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</si>
  <si>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</si>
  <si>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</si>
  <si>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</si>
  <si>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</si>
  <si>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</si>
  <si>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</si>
  <si>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</si>
  <si>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</si>
  <si>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</si>
  <si>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</si>
  <si>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</si>
  <si>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</si>
  <si>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</si>
  <si>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</si>
  <si>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</si>
  <si>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</si>
  <si>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</si>
  <si>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</si>
  <si>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</si>
  <si>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</si>
  <si>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</si>
  <si>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</si>
  <si>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</si>
  <si>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</si>
  <si>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</si>
  <si>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</si>
  <si>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</si>
  <si>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</si>
  <si>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</si>
  <si>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</si>
  <si>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</si>
  <si>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</si>
  <si>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</si>
  <si>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</si>
  <si>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</si>
  <si>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</si>
  <si>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</si>
  <si>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</si>
  <si>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</si>
  <si>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</si>
  <si>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</si>
  <si>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</si>
  <si>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</si>
  <si>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</si>
  <si>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</si>
  <si>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</si>
  <si>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</si>
  <si>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</si>
  <si>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</si>
  <si>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</si>
  <si>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</si>
  <si>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</si>
  <si>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</si>
  <si>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</si>
  <si>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</si>
  <si>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</si>
  <si>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</si>
  <si>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</si>
  <si>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</si>
  <si>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</si>
  <si>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</si>
  <si>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</si>
  <si>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</si>
  <si>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</si>
  <si>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</si>
  <si>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</si>
  <si>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</si>
  <si>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</si>
  <si>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</si>
  <si>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</si>
  <si>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</si>
  <si>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</si>
  <si>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</si>
  <si>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</si>
  <si>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</si>
  <si>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</si>
  <si>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</si>
  <si>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</si>
  <si>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</si>
  <si>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</si>
  <si>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</si>
  <si>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</si>
  <si>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</si>
  <si>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</si>
  <si>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</si>
  <si>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</si>
  <si>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</si>
  <si>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</si>
  <si>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</si>
  <si>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</si>
  <si>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</si>
  <si>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</si>
  <si>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</si>
  <si>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</si>
  <si>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</si>
  <si>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</si>
  <si>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</si>
  <si>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</si>
  <si>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</si>
  <si>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</si>
  <si>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</si>
  <si>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</si>
  <si>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</si>
  <si>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</si>
  <si>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</si>
  <si>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</si>
  <si>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</si>
  <si>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</si>
  <si>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</si>
  <si>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</si>
  <si>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</si>
  <si>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</si>
  <si>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</si>
  <si>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</si>
  <si>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</si>
  <si>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</si>
  <si>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</si>
  <si>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</si>
  <si>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</si>
  <si>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</si>
  <si>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</si>
  <si>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</si>
  <si>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</si>
  <si>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</si>
  <si>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</si>
  <si>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</si>
  <si>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</si>
  <si>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</si>
  <si>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</si>
  <si>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</si>
  <si>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</si>
  <si>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</si>
  <si>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</si>
  <si>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</si>
  <si>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</si>
  <si>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</si>
  <si>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</si>
  <si>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</si>
  <si>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</si>
  <si>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</si>
  <si>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</si>
  <si>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</si>
  <si>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</si>
  <si>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</si>
  <si>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</si>
  <si>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</si>
  <si>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</si>
  <si>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</si>
  <si>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</si>
  <si>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</si>
  <si>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</si>
  <si>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</si>
  <si>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</si>
  <si>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</si>
  <si>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</si>
  <si>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</si>
  <si>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</si>
  <si>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</si>
  <si>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</si>
  <si>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</si>
  <si>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</si>
  <si>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</si>
  <si>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</si>
  <si>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</si>
  <si>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</si>
  <si>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</si>
  <si>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</si>
  <si>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</si>
  <si>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</si>
  <si>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</si>
  <si>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</si>
  <si>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</si>
  <si>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</si>
  <si>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</si>
  <si>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</si>
  <si>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</si>
  <si>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</si>
  <si>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</si>
  <si>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</si>
  <si>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</si>
  <si>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</si>
  <si>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</si>
  <si>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</si>
  <si>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</si>
  <si>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</si>
  <si>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</si>
  <si>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</si>
  <si>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</si>
  <si>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</si>
  <si>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</si>
  <si>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</si>
  <si>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</si>
  <si>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</si>
  <si>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</si>
  <si>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</si>
  <si>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</si>
  <si>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</si>
  <si>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</si>
  <si>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</si>
  <si>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</si>
  <si>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</si>
  <si>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</si>
  <si>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</si>
  <si>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</si>
  <si>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</si>
  <si>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</si>
  <si>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</si>
  <si>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</si>
  <si>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</si>
  <si>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</si>
  <si>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</si>
  <si>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</si>
  <si>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</si>
  <si>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</si>
  <si>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</si>
  <si>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</si>
  <si>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</si>
  <si>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</si>
  <si>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</si>
  <si>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</si>
  <si>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</si>
  <si>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</si>
  <si>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</si>
  <si>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</si>
  <si>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</si>
  <si>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</si>
  <si>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</si>
  <si>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</si>
  <si>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</si>
  <si>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</si>
  <si>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</si>
  <si>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</si>
  <si>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</si>
  <si>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</si>
  <si>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</si>
  <si>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</si>
  <si>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</si>
  <si>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</si>
  <si>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</si>
  <si>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</si>
  <si>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</si>
  <si>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</si>
  <si>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</si>
  <si>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</si>
  <si>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</si>
  <si>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</si>
  <si>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</si>
  <si>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</si>
  <si>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</si>
  <si>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</si>
  <si>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</si>
  <si>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</si>
  <si>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</si>
  <si>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</si>
  <si>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</si>
  <si>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</si>
  <si>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</si>
  <si>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</si>
  <si>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</si>
  <si>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</si>
  <si>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</si>
  <si>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</si>
  <si>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</si>
  <si>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</si>
  <si>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</si>
  <si>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</si>
  <si>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</si>
  <si>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</si>
  <si>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</si>
  <si>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</si>
  <si>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</si>
  <si>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</si>
  <si>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</si>
  <si>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</si>
  <si>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</si>
  <si>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</si>
  <si>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</si>
  <si>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</si>
  <si>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</si>
  <si>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</si>
  <si>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</si>
  <si>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</si>
  <si>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</si>
  <si>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</si>
  <si>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</si>
  <si>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</si>
  <si>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</si>
  <si>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</si>
  <si>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</si>
  <si>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</si>
  <si>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</si>
  <si>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</si>
  <si>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</si>
  <si>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</si>
  <si>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</si>
  <si>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</si>
  <si>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</si>
  <si>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</si>
  <si>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</si>
  <si>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</si>
  <si>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</si>
  <si>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</si>
  <si>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</si>
  <si>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</si>
  <si>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</si>
  <si>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</si>
  <si>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</si>
  <si>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</si>
  <si>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</si>
  <si>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</si>
  <si>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</si>
  <si>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</si>
  <si>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</si>
  <si>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</si>
  <si>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</si>
  <si>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</si>
  <si>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</si>
  <si>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</si>
  <si>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</si>
  <si>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</si>
  <si>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</si>
  <si>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</si>
  <si>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</si>
  <si>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</si>
  <si>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</si>
  <si>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</si>
  <si>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</si>
  <si>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</si>
  <si>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</si>
  <si>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</si>
  <si>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</si>
  <si>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</si>
  <si>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</si>
  <si>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</si>
  <si>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</si>
  <si>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</si>
  <si>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</si>
  <si>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</si>
  <si>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</si>
  <si>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</si>
  <si>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</si>
  <si>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</si>
  <si>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</si>
  <si>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</si>
  <si>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</si>
  <si>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</si>
  <si>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</si>
  <si>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</si>
  <si>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</si>
  <si>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</si>
  <si>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</si>
  <si>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</si>
  <si>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</si>
  <si>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</si>
  <si>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</si>
  <si>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</si>
  <si>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</si>
  <si>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</si>
  <si>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</si>
  <si>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</si>
  <si>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</si>
  <si>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</si>
  <si>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</si>
  <si>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</si>
  <si>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</si>
  <si>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</si>
  <si>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</si>
  <si>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</si>
  <si>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</si>
  <si>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</si>
  <si>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</si>
  <si>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</si>
  <si>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</si>
  <si>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</si>
  <si>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</si>
  <si>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</si>
  <si>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</si>
  <si>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</si>
  <si>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</si>
  <si>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</si>
  <si>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</si>
  <si>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</si>
  <si>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</si>
  <si>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</si>
  <si>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</si>
  <si>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</si>
  <si>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</si>
  <si>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</si>
  <si>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</si>
  <si>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</si>
  <si>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</si>
  <si>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</si>
  <si>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</si>
  <si>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</si>
  <si>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</si>
  <si>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</si>
  <si>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</si>
  <si>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</si>
  <si>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</si>
  <si>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</si>
  <si>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</si>
  <si>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</si>
  <si>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</si>
  <si>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</si>
  <si>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</si>
  <si>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</si>
  <si>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</si>
  <si>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</si>
  <si>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</si>
  <si>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</si>
  <si>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</si>
  <si>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</si>
  <si>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</si>
  <si>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</si>
  <si>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</si>
  <si>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</si>
  <si>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</si>
  <si>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</si>
  <si>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</si>
  <si>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</si>
  <si>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</si>
  <si>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</si>
  <si>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</si>
  <si>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</si>
  <si>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</si>
  <si>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</si>
  <si>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</si>
  <si>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</si>
  <si>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</si>
  <si>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</si>
  <si>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</si>
  <si>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</si>
  <si>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</si>
  <si>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</si>
  <si>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</si>
  <si>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</si>
  <si>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</si>
  <si>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</si>
  <si>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</si>
  <si>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</si>
  <si>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</si>
  <si>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</si>
  <si>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</si>
  <si>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</si>
  <si>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</si>
  <si>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</si>
  <si>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</si>
  <si>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</si>
  <si>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</si>
  <si>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</si>
  <si>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</si>
  <si>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</si>
  <si>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</si>
  <si>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</si>
  <si>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</si>
  <si>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</si>
  <si>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</si>
  <si>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</si>
  <si>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</si>
  <si>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</si>
  <si>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</si>
  <si>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</si>
  <si>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</si>
  <si>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</si>
  <si>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</si>
  <si>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</si>
  <si>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</si>
  <si>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</si>
  <si>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</si>
  <si>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</si>
  <si>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</si>
  <si>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</si>
  <si>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</si>
  <si>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</si>
  <si>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</si>
  <si>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</si>
  <si>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</si>
  <si>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</si>
  <si>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</si>
  <si>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</si>
  <si>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</si>
  <si>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</si>
  <si>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</si>
  <si>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</si>
  <si>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</si>
  <si>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</si>
  <si>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</si>
  <si>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</si>
  <si>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</si>
  <si>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</si>
  <si>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</si>
  <si>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</si>
  <si>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</si>
  <si>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</si>
  <si>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</si>
  <si>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</si>
  <si>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</si>
  <si>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</si>
  <si>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</si>
  <si>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</si>
  <si>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</si>
  <si>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</si>
  <si>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</si>
  <si>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</si>
  <si>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</si>
  <si>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</si>
  <si>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</si>
  <si>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</si>
  <si>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</si>
  <si>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</si>
  <si>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</si>
  <si>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</si>
  <si>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</si>
  <si>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</si>
  <si>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</si>
  <si>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</si>
  <si>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</si>
  <si>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</si>
  <si>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</si>
  <si>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</si>
  <si>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</si>
  <si>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</si>
  <si>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</si>
  <si>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</si>
  <si>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</si>
  <si>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</si>
  <si>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</si>
  <si>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</si>
  <si>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</si>
  <si>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</si>
  <si>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</si>
  <si>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</si>
  <si>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</si>
  <si>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</si>
  <si>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</si>
  <si>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</si>
  <si>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</si>
  <si>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</si>
  <si>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</si>
  <si>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</si>
  <si>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</si>
  <si>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</si>
  <si>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</si>
  <si>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</si>
  <si>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</si>
  <si>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</si>
  <si>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</si>
  <si>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</si>
  <si>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</si>
  <si>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</si>
  <si>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</si>
  <si>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</si>
  <si>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</si>
  <si>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</si>
  <si>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</si>
  <si>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</si>
  <si>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</si>
  <si>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</si>
  <si>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</si>
  <si>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</si>
  <si>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</si>
  <si>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</si>
  <si>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</si>
  <si>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</si>
  <si>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</si>
  <si>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</si>
  <si>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</si>
  <si>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</si>
  <si>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</si>
  <si>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</si>
  <si>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</si>
  <si>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</si>
  <si>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</si>
  <si>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</si>
  <si>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</si>
  <si>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</si>
  <si>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</si>
  <si>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</si>
  <si>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</si>
  <si>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</si>
  <si>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</si>
  <si>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</si>
  <si>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</si>
  <si>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</si>
  <si>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</si>
  <si>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</si>
  <si>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</si>
  <si>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</si>
  <si>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</si>
  <si>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</si>
  <si>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</si>
  <si>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</si>
  <si>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</si>
  <si>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</si>
  <si>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</si>
  <si>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</si>
  <si>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</si>
  <si>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</si>
  <si>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</si>
  <si>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</si>
  <si>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</si>
  <si>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</si>
  <si>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</si>
  <si>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</si>
  <si>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</si>
  <si>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</si>
  <si>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</si>
  <si>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</si>
  <si>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</si>
  <si>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</si>
  <si>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</si>
  <si>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</si>
  <si>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</si>
  <si>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</si>
  <si>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</si>
  <si>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</si>
  <si>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</si>
  <si>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</si>
  <si>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</si>
  <si>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</si>
  <si>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</si>
  <si>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</si>
  <si>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</si>
  <si>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</si>
  <si>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</si>
  <si>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</si>
  <si>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</si>
  <si>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</si>
  <si>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</si>
  <si>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</si>
  <si>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</si>
  <si>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</si>
  <si>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</si>
  <si>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</si>
  <si>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</si>
  <si>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</si>
  <si>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</si>
  <si>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</si>
  <si>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</si>
  <si>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</si>
  <si>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</si>
  <si>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</si>
  <si>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</si>
  <si>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</si>
  <si>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</si>
  <si>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</si>
  <si>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</si>
  <si>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</si>
  <si>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</si>
  <si>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</si>
  <si>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</si>
  <si>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</si>
  <si>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</si>
  <si>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</si>
  <si>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</si>
  <si>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</si>
  <si>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</si>
  <si>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</si>
  <si>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</si>
  <si>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</si>
  <si>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</si>
  <si>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</si>
  <si>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</si>
  <si>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</si>
  <si>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</si>
  <si>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</si>
  <si>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</si>
  <si>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</si>
  <si>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</si>
  <si>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</si>
  <si>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</si>
  <si>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</si>
  <si>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</si>
  <si>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</si>
  <si>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</si>
  <si>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</si>
  <si>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</si>
  <si>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</si>
  <si>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</si>
  <si>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</si>
  <si>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</si>
  <si>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</si>
  <si>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</si>
  <si>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</si>
  <si>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</si>
  <si>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</si>
  <si>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</si>
  <si>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</si>
  <si>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</si>
  <si>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</si>
  <si>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</si>
  <si>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</si>
  <si>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</si>
  <si>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</si>
  <si>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</si>
  <si>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</si>
  <si>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</si>
  <si>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</si>
  <si>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</si>
  <si>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</si>
  <si>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</si>
  <si>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</si>
  <si>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</si>
  <si>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</si>
  <si>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</si>
  <si>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</si>
  <si>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</si>
  <si>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</si>
  <si>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</si>
  <si>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</si>
  <si>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</si>
  <si>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</si>
  <si>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</si>
  <si>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</si>
  <si>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</si>
  <si>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</si>
  <si>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</si>
  <si>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</si>
  <si>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</si>
  <si>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</si>
  <si>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</si>
  <si>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</si>
  <si>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</si>
  <si>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</si>
  <si>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</si>
  <si>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</si>
  <si>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</si>
  <si>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</si>
  <si>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</si>
  <si>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</si>
  <si>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</si>
  <si>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</si>
  <si>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</si>
  <si>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</si>
  <si>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</si>
  <si>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</si>
  <si>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</si>
  <si>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</si>
  <si>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</si>
  <si>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</si>
  <si>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</si>
  <si>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</si>
  <si>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</si>
  <si>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</si>
  <si>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</si>
  <si>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</si>
  <si>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</si>
  <si>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</si>
  <si>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</si>
  <si>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</si>
  <si>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</si>
  <si>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</si>
  <si>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</si>
  <si>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</si>
  <si>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</si>
  <si>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</si>
  <si>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</si>
  <si>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</si>
  <si>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</si>
  <si>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</si>
  <si>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</si>
  <si>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</si>
  <si>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</si>
  <si>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</si>
  <si>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</si>
  <si>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</si>
  <si>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</si>
  <si>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</si>
  <si>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</si>
  <si>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</si>
  <si>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</si>
  <si>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</si>
  <si>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</si>
  <si>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</si>
  <si>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</si>
  <si>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</si>
  <si>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</si>
  <si>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</si>
  <si>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</si>
  <si>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</si>
  <si>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</si>
  <si>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</si>
  <si>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</si>
  <si>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</si>
  <si>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</si>
  <si>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</si>
  <si>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</si>
  <si>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</si>
  <si>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</si>
  <si>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</si>
  <si>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</si>
  <si>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</si>
  <si>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</si>
  <si>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</si>
  <si>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</si>
  <si>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</si>
  <si>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</si>
  <si>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</si>
  <si>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</si>
  <si>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</si>
  <si>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</si>
  <si>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</si>
  <si>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</si>
  <si>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</si>
  <si>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</si>
  <si>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</si>
  <si>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</si>
  <si>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</si>
  <si>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</si>
  <si>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</si>
  <si>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</si>
  <si>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</si>
  <si>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</si>
  <si>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</si>
  <si>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</si>
  <si>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</si>
  <si>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</si>
  <si>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</si>
  <si>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</si>
  <si>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</si>
  <si>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</si>
  <si>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</si>
  <si>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</si>
  <si>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</si>
  <si>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</si>
  <si>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</si>
  <si>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</si>
  <si>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</si>
  <si>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</si>
  <si>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</si>
  <si>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</si>
  <si>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</si>
  <si>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</si>
  <si>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</si>
  <si>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</si>
  <si>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</si>
  <si>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</si>
  <si>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</si>
  <si>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</si>
  <si>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</si>
  <si>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</si>
  <si>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</si>
  <si>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</si>
  <si>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</si>
  <si>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</si>
  <si>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</si>
  <si>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</si>
  <si>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</si>
  <si>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</si>
  <si>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</si>
  <si>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</si>
  <si>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</si>
  <si>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</si>
  <si>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</si>
  <si>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</si>
  <si>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</si>
  <si>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</si>
  <si>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</si>
  <si>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</si>
  <si>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</si>
  <si>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</si>
  <si>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</si>
  <si>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</si>
  <si>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</si>
  <si>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</si>
  <si>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</si>
  <si>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</si>
  <si>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</si>
  <si>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</si>
  <si>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</si>
  <si>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</si>
  <si>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</si>
  <si>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</si>
  <si>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</si>
  <si>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</si>
  <si>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</si>
  <si>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</si>
  <si>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</si>
  <si>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</si>
  <si>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</si>
  <si>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</si>
  <si>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</si>
  <si>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</si>
  <si>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</si>
  <si>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</si>
  <si>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</si>
  <si>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</si>
  <si>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</si>
  <si>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</si>
  <si>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</si>
  <si>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</si>
  <si>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</si>
  <si>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</si>
  <si>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</si>
  <si>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</si>
  <si>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</si>
  <si>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</si>
  <si>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</si>
  <si>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</si>
  <si>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</si>
  <si>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</si>
  <si>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</si>
  <si>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</si>
  <si>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</si>
  <si>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</si>
  <si>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</si>
  <si>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</si>
  <si>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</si>
  <si>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</si>
  <si>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</si>
  <si>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</si>
  <si>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</si>
  <si>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</si>
  <si>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</si>
  <si>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</si>
  <si>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</si>
  <si>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</si>
  <si>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</si>
  <si>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</si>
  <si>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</si>
  <si>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</si>
  <si>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</si>
  <si>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</si>
  <si>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</si>
  <si>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</si>
  <si>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</si>
  <si>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</si>
  <si>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</si>
  <si>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</si>
  <si>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</si>
  <si>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</si>
  <si>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</si>
  <si>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</si>
  <si>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</si>
  <si>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</si>
  <si>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</si>
  <si>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</si>
  <si>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</si>
  <si>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</si>
  <si>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</si>
  <si>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</si>
  <si>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</si>
  <si>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</si>
  <si>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</si>
  <si>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</si>
  <si>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</si>
  <si>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</si>
  <si>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</si>
  <si>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</si>
  <si>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</si>
  <si>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</si>
  <si>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</si>
  <si>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</si>
  <si>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</si>
  <si>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</si>
  <si>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</si>
  <si>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</si>
  <si>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</si>
  <si>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</si>
  <si>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</si>
  <si>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</si>
  <si>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</si>
  <si>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</si>
  <si>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</si>
  <si>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</si>
  <si>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</si>
  <si>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</si>
  <si>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</si>
  <si>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</si>
  <si>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</si>
  <si>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</si>
  <si>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</si>
  <si>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</si>
  <si>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</si>
  <si>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</si>
  <si>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</si>
  <si>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</si>
  <si>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</si>
  <si>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</si>
  <si>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</si>
  <si>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</si>
  <si>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</si>
  <si>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</si>
  <si>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</si>
  <si>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</si>
  <si>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</si>
  <si>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</si>
  <si>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</si>
  <si>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</si>
  <si>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</si>
  <si>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</si>
  <si>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</si>
  <si>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</si>
  <si>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</si>
  <si>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</si>
  <si>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</si>
  <si>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</si>
  <si>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</si>
  <si>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</si>
  <si>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</si>
  <si>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</si>
  <si>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</si>
  <si>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</si>
  <si>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</si>
  <si>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</si>
  <si>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</si>
  <si>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</si>
  <si>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</si>
  <si>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</si>
  <si>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</si>
  <si>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</si>
  <si>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</si>
  <si>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</si>
  <si>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</si>
  <si>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</si>
  <si>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</si>
  <si>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</si>
  <si>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</si>
  <si>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</si>
  <si>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</si>
  <si>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</si>
  <si>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</si>
  <si>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</si>
  <si>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</si>
  <si>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</si>
  <si>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</si>
  <si>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</si>
  <si>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</si>
  <si>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</si>
  <si>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</si>
  <si>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</si>
  <si>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</si>
  <si>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</si>
  <si>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</si>
  <si>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</si>
  <si>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</si>
  <si>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</si>
  <si>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</si>
  <si>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</si>
  <si>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</si>
  <si>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</si>
  <si>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</si>
  <si>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</si>
  <si>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</si>
  <si>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</si>
  <si>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</si>
  <si>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</si>
  <si>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</si>
  <si>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</si>
  <si>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</si>
  <si>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</si>
  <si>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</si>
  <si>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</si>
  <si>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</si>
  <si>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</si>
  <si>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</si>
  <si>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</si>
  <si>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</si>
  <si>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</si>
  <si>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</si>
  <si>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</si>
  <si>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</si>
  <si>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</si>
  <si>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</si>
  <si>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</si>
  <si>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</si>
  <si>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</si>
  <si>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</si>
  <si>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</si>
  <si>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</si>
  <si>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</si>
  <si>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</si>
  <si>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</si>
  <si>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</si>
  <si>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</si>
  <si>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</si>
  <si>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</si>
  <si>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</si>
  <si>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</si>
  <si>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</si>
  <si>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</si>
  <si>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</si>
  <si>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</si>
  <si>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</si>
  <si>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</si>
  <si>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</si>
  <si>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</si>
  <si>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</si>
  <si>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</si>
  <si>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</si>
  <si>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</si>
  <si>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</si>
  <si>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</si>
  <si>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</si>
  <si>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</si>
  <si>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</si>
  <si>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</si>
  <si>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</si>
  <si>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</si>
  <si>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</si>
  <si>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</si>
  <si>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</si>
  <si>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</si>
  <si>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</si>
  <si>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</si>
  <si>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</si>
  <si>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</si>
  <si>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</si>
  <si>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</si>
  <si>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</si>
  <si>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</si>
  <si>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</si>
  <si>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</si>
  <si>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</si>
  <si>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</si>
  <si>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</si>
  <si>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</si>
  <si>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</si>
  <si>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</si>
  <si>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</si>
  <si>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</si>
  <si>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</si>
  <si>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</si>
  <si>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</si>
  <si>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</si>
  <si>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</si>
  <si>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</si>
  <si>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</si>
  <si>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</si>
  <si>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</si>
  <si>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</si>
  <si>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</si>
  <si>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</si>
  <si>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</si>
  <si>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</si>
  <si>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</si>
  <si>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</si>
  <si>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</si>
  <si>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</si>
  <si>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</si>
  <si>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</si>
  <si>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</si>
  <si>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</si>
  <si>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</si>
  <si>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</si>
  <si>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</si>
  <si>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</si>
  <si>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</si>
  <si>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</si>
  <si>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</si>
  <si>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</si>
  <si>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</si>
  <si>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</si>
  <si>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</si>
  <si>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</si>
  <si>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</si>
  <si>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</si>
  <si>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</si>
  <si>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</si>
  <si>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</si>
  <si>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</si>
  <si>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</si>
  <si>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</si>
  <si>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</si>
  <si>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</si>
  <si>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</si>
  <si>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</si>
  <si>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</si>
  <si>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</si>
  <si>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</si>
  <si>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</si>
  <si>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</si>
  <si>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</si>
  <si>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</si>
  <si>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</si>
  <si>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</si>
  <si>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</si>
  <si>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</si>
  <si>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</si>
  <si>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</si>
  <si>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</si>
  <si>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</si>
  <si>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</si>
  <si>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</si>
  <si>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</si>
  <si>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</si>
  <si>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</si>
  <si>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</si>
  <si>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</si>
  <si>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</si>
  <si>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</si>
  <si>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</si>
  <si>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</si>
  <si>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</si>
  <si>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</si>
  <si>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</si>
  <si>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</si>
  <si>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</si>
  <si>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</si>
  <si>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</si>
  <si>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</si>
  <si>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</si>
  <si>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</si>
  <si>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</si>
  <si>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</si>
  <si>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</si>
  <si>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</si>
  <si>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</si>
  <si>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</si>
  <si>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</si>
  <si>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</si>
  <si>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</si>
  <si>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</si>
  <si>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</si>
  <si>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</si>
  <si>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</si>
  <si>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</si>
  <si>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</si>
  <si>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</si>
  <si>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</si>
  <si>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</si>
  <si>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</si>
  <si>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</si>
  <si>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</si>
  <si>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</si>
  <si>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</si>
  <si>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</si>
  <si>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</si>
  <si>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</si>
  <si>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</si>
  <si>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</si>
  <si>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</si>
  <si>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</si>
  <si>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</si>
  <si>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</si>
  <si>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</si>
  <si>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</si>
  <si>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</si>
  <si>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</si>
  <si>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</si>
  <si>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</si>
  <si>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</si>
  <si>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</si>
  <si>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</si>
  <si>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</si>
  <si>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</si>
  <si>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</si>
  <si>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</si>
  <si>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</si>
  <si>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</si>
  <si>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</si>
  <si>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</si>
  <si>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</si>
  <si>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</si>
  <si>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</si>
  <si>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</si>
  <si>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</si>
  <si>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</si>
  <si>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</si>
  <si>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</si>
  <si>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</si>
  <si>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</si>
  <si>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</si>
  <si>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</si>
  <si>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</si>
  <si>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</si>
  <si>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</si>
  <si>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</si>
  <si>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</si>
  <si>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</si>
  <si>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</si>
  <si>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</si>
  <si>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</si>
  <si>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</si>
  <si>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</si>
  <si>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</si>
  <si>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</si>
  <si>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</si>
  <si>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</si>
  <si>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</si>
  <si>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</si>
  <si>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</si>
  <si>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</si>
  <si>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</si>
  <si>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</si>
  <si>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</si>
  <si>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</si>
  <si>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</si>
  <si>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</si>
  <si>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</si>
  <si>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</si>
  <si>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</si>
  <si>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</si>
  <si>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</si>
  <si>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</si>
  <si>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</si>
  <si>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</si>
  <si>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</si>
  <si>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</si>
  <si>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</si>
  <si>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</si>
  <si>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</si>
  <si>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</si>
  <si>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</si>
  <si>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</si>
  <si>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</si>
  <si>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</si>
  <si>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</si>
  <si>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</si>
  <si>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</si>
  <si>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</si>
  <si>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</si>
  <si>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</si>
  <si>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</si>
  <si>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</si>
  <si>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</si>
  <si>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</si>
  <si>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</si>
  <si>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</si>
  <si>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</si>
  <si>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</si>
  <si>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</si>
  <si>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</si>
  <si>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</si>
  <si>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</si>
  <si>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</si>
  <si>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</si>
  <si>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</si>
  <si>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</si>
  <si>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</si>
  <si>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</si>
  <si>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</si>
  <si>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</si>
  <si>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</si>
  <si>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</si>
  <si>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</si>
  <si>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</si>
  <si>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</si>
  <si>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</si>
  <si>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</si>
  <si>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</si>
  <si>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</si>
  <si>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</si>
  <si>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</si>
  <si>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</si>
  <si>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</si>
  <si>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</si>
  <si>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</si>
  <si>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</si>
  <si>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</si>
  <si>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</si>
  <si>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</si>
  <si>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</si>
  <si>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</si>
  <si>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</si>
  <si>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</si>
  <si>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</si>
  <si>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</si>
  <si>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</si>
  <si>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</si>
  <si>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</si>
  <si>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</si>
  <si>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</si>
  <si>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</si>
  <si>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</si>
  <si>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</si>
  <si>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</si>
  <si>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</si>
  <si>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</si>
  <si>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</si>
  <si>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</si>
  <si>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</si>
  <si>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</si>
  <si>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</si>
  <si>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</si>
  <si>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</si>
  <si>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</si>
  <si>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</si>
  <si>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</si>
  <si>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</si>
  <si>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</si>
  <si>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</si>
  <si>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</si>
  <si>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</si>
  <si>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</si>
  <si>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</si>
  <si>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</si>
  <si>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</si>
  <si>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</si>
  <si>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</si>
  <si>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</si>
  <si>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</si>
  <si>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</si>
  <si>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</si>
  <si>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</si>
  <si>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</si>
  <si>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</si>
  <si>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</si>
  <si>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</si>
  <si>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</si>
  <si>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</si>
  <si>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</si>
  <si>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</si>
  <si>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</si>
  <si>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</si>
  <si>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</si>
  <si>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</si>
  <si>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</si>
  <si>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</si>
  <si>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</si>
  <si>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</si>
  <si>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</si>
  <si>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</si>
  <si>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</si>
  <si>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</si>
  <si>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</si>
  <si>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</si>
  <si>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</si>
  <si>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</si>
  <si>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</si>
  <si>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</si>
  <si>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</si>
  <si>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</si>
  <si>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</si>
  <si>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</si>
  <si>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</si>
  <si>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</si>
  <si>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</si>
  <si>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</si>
  <si>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</si>
  <si>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</si>
  <si>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</si>
  <si>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</si>
  <si>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</si>
  <si>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</si>
  <si>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</si>
  <si>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</si>
  <si>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</si>
  <si>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</si>
  <si>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</si>
  <si>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</si>
  <si>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</si>
  <si>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</si>
  <si>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</si>
  <si>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</si>
  <si>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</si>
  <si>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</si>
  <si>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</si>
  <si>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</si>
  <si>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</si>
  <si>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</si>
  <si>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</si>
  <si>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</si>
  <si>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</si>
  <si>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</si>
  <si>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</si>
  <si>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</si>
  <si>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</si>
  <si>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</si>
  <si>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</si>
  <si>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</si>
  <si>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</si>
  <si>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</si>
  <si>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</si>
  <si>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</si>
  <si>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</si>
  <si>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</si>
  <si>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</si>
  <si>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</si>
  <si>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</si>
  <si>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</si>
  <si>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</si>
  <si>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</si>
  <si>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</si>
  <si>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</si>
  <si>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</si>
  <si>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</si>
  <si>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</si>
  <si>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</si>
  <si>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</si>
  <si>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</si>
  <si>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</si>
  <si>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</si>
  <si>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</si>
  <si>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</si>
  <si>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</si>
  <si>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</si>
  <si>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</si>
  <si>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</si>
  <si>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</si>
  <si>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</si>
  <si>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</si>
  <si>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</si>
  <si>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</si>
  <si>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</si>
  <si>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</si>
  <si>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</si>
  <si>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</si>
  <si>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</si>
  <si>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</si>
  <si>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</si>
  <si>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</si>
  <si>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</si>
  <si>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</si>
  <si>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</si>
  <si>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</si>
  <si>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</si>
  <si>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</si>
  <si>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</si>
  <si>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</si>
  <si>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</si>
  <si>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</si>
  <si>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</si>
  <si>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</si>
  <si>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</si>
  <si>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</si>
  <si>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</si>
  <si>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</si>
  <si>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</si>
  <si>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</si>
  <si>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</si>
  <si>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</si>
  <si>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</si>
  <si>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</si>
  <si>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</si>
  <si>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</si>
  <si>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</si>
  <si>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</si>
  <si>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</si>
  <si>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</si>
  <si>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</si>
  <si>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</si>
  <si>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</si>
  <si>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</si>
  <si>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</si>
  <si>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</si>
  <si>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</si>
  <si>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</si>
  <si>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</si>
  <si>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</si>
  <si>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</si>
  <si>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</si>
  <si>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</si>
  <si>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</si>
  <si>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</si>
  <si>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</si>
  <si>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</si>
  <si>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</si>
  <si>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</si>
  <si>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</si>
  <si>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</si>
  <si>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</si>
  <si>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</si>
  <si>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</si>
  <si>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</si>
  <si>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</si>
  <si>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</si>
  <si>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</si>
  <si>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</si>
  <si>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</si>
  <si>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</si>
  <si>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</si>
  <si>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</si>
  <si>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</si>
  <si>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</si>
  <si>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</si>
  <si>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</si>
  <si>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</si>
  <si>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</si>
  <si>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</si>
  <si>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</si>
  <si>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</si>
  <si>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</si>
  <si>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</si>
  <si>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</si>
  <si>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</si>
  <si>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</si>
  <si>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</si>
  <si>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</si>
  <si>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</si>
  <si>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</si>
  <si>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</si>
  <si>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</si>
  <si>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</si>
  <si>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</si>
  <si>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</si>
  <si>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</si>
  <si>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</si>
  <si>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</si>
  <si>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</si>
  <si>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</si>
  <si>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</si>
  <si>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</si>
  <si>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</si>
  <si>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</si>
  <si>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</si>
  <si>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</si>
  <si>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</si>
  <si>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</si>
  <si>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</si>
  <si>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</si>
  <si>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</si>
  <si>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</si>
  <si>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</si>
  <si>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</si>
  <si>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</si>
  <si>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</si>
  <si>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</si>
  <si>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</si>
  <si>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</si>
  <si>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</si>
  <si>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</si>
  <si>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</si>
  <si>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</si>
  <si>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</si>
  <si>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</si>
  <si>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</si>
  <si>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</si>
  <si>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</si>
  <si>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</si>
  <si>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</si>
  <si>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</si>
  <si>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</si>
  <si>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</si>
  <si>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</si>
  <si>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</si>
  <si>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</si>
  <si>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</si>
  <si>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</si>
  <si>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</si>
  <si>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</si>
  <si>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</si>
  <si>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</si>
  <si>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</si>
  <si>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</si>
  <si>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</si>
  <si>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</si>
  <si>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</si>
  <si>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</si>
  <si>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</si>
  <si>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</si>
  <si>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</si>
  <si>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</si>
  <si>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</si>
  <si>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</si>
  <si>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</si>
  <si>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</si>
  <si>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</si>
  <si>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</si>
  <si>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</si>
  <si>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</si>
  <si>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</si>
  <si>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</si>
  <si>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</si>
  <si>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</si>
  <si>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</si>
  <si>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</si>
  <si>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</si>
  <si>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</si>
  <si>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</si>
  <si>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</si>
  <si>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</si>
  <si>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</si>
  <si>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</si>
  <si>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</si>
  <si>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</si>
  <si>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</si>
  <si>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</si>
  <si>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</si>
  <si>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</si>
  <si>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</si>
  <si>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</si>
  <si>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</si>
  <si>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</si>
  <si>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</si>
  <si>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</si>
  <si>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</si>
  <si>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</si>
  <si>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</si>
  <si>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</si>
  <si>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</si>
  <si>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</si>
  <si>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</si>
  <si>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</si>
  <si>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</si>
  <si>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</si>
  <si>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</si>
  <si>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</si>
  <si>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</si>
  <si>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</si>
  <si>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</si>
  <si>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</si>
  <si>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</si>
  <si>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</si>
  <si>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</si>
  <si>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</si>
  <si>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</si>
  <si>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</si>
  <si>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</si>
  <si>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</si>
  <si>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</si>
  <si>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</si>
  <si>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</si>
  <si>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</si>
  <si>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</si>
  <si>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</si>
  <si>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</si>
  <si>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</si>
  <si>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</si>
  <si>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</si>
  <si>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</si>
  <si>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</si>
  <si>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</si>
  <si>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</si>
  <si>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</si>
  <si>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</si>
  <si>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</si>
  <si>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</si>
  <si>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</si>
  <si>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</si>
  <si>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</si>
  <si>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</si>
  <si>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</si>
  <si>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</si>
  <si>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</si>
  <si>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</si>
  <si>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</si>
  <si>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</si>
  <si>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</si>
  <si>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</si>
  <si>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</si>
  <si>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</si>
  <si>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</si>
  <si>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</si>
  <si>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</si>
  <si>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</si>
  <si>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</si>
  <si>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</si>
  <si>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</si>
  <si>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</si>
  <si>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</si>
  <si>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</si>
  <si>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</si>
  <si>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</si>
  <si>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</si>
  <si>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</si>
  <si>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</si>
  <si>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</si>
  <si>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</si>
  <si>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</si>
  <si>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</si>
  <si>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</si>
  <si>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</si>
  <si>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</si>
  <si>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</si>
  <si>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</si>
  <si>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</si>
  <si>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</si>
  <si>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</si>
  <si>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</si>
  <si>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</si>
  <si>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</si>
  <si>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</si>
  <si>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</si>
  <si>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</si>
  <si>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</si>
  <si>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</si>
  <si>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</si>
  <si>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</si>
  <si>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</si>
  <si>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</si>
  <si>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</si>
  <si>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</si>
  <si>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</si>
  <si>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</si>
  <si>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</si>
  <si>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</si>
  <si>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</si>
  <si>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</si>
  <si>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</si>
  <si>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</si>
  <si>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</si>
  <si>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</si>
  <si>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</si>
  <si>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</si>
  <si>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</si>
  <si>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</si>
  <si>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</si>
  <si>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</si>
  <si>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</si>
  <si>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</si>
  <si>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</si>
  <si>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</si>
  <si>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</si>
  <si>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</si>
  <si>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</si>
  <si>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</si>
  <si>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</si>
  <si>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</si>
  <si>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</si>
  <si>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</si>
  <si>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</si>
  <si>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</si>
  <si>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</si>
  <si>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</si>
  <si>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</si>
  <si>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</si>
  <si>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</si>
  <si>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</si>
  <si>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</si>
  <si>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</si>
  <si>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</si>
  <si>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</si>
  <si>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</si>
  <si>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</si>
  <si>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</si>
  <si>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</si>
  <si>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</si>
  <si>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</si>
  <si>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</si>
  <si>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</si>
  <si>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</si>
  <si>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</si>
  <si>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</si>
  <si>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</si>
  <si>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</si>
  <si>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</si>
  <si>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</si>
  <si>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</si>
  <si>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</si>
  <si>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</si>
  <si>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</si>
  <si>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</si>
  <si>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</si>
  <si>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</si>
  <si>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</si>
  <si>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</si>
  <si>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</si>
  <si>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</si>
  <si>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</si>
  <si>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</si>
  <si>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</si>
  <si>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</si>
  <si>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</si>
  <si>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</si>
  <si>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</si>
  <si>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</si>
  <si>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</si>
  <si>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</si>
  <si>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</si>
  <si>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</si>
  <si>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</si>
  <si>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</si>
  <si>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</si>
  <si>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</si>
  <si>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</si>
  <si>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</si>
  <si>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</si>
  <si>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</si>
  <si>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</si>
  <si>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</si>
  <si>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</si>
  <si>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</si>
  <si>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</si>
  <si>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</si>
  <si>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</si>
  <si>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</si>
  <si>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</si>
  <si>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</si>
  <si>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</si>
  <si>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</si>
  <si>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</si>
  <si>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</si>
  <si>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</si>
  <si>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</si>
  <si>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</si>
  <si>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</si>
  <si>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</si>
  <si>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</si>
  <si>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</si>
  <si>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</si>
  <si>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</si>
  <si>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</si>
  <si>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</si>
  <si>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</si>
  <si>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</si>
  <si>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</si>
  <si>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</si>
  <si>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</si>
  <si>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</si>
  <si>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</si>
  <si>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</si>
  <si>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</si>
  <si>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</si>
  <si>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</si>
  <si>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</si>
  <si>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</si>
  <si>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</si>
  <si>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</si>
  <si>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</si>
  <si>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</si>
  <si>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</si>
  <si>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</si>
  <si>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</si>
  <si>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</si>
  <si>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</si>
  <si>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</si>
  <si>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</si>
  <si>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</si>
  <si>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</si>
  <si>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</si>
  <si>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</si>
  <si>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</si>
  <si>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</si>
  <si>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</si>
  <si>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</si>
  <si>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</si>
  <si>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</si>
  <si>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</si>
  <si>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</si>
  <si>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</si>
  <si>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</si>
  <si>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</si>
  <si>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</si>
  <si>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</si>
  <si>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</si>
  <si>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</si>
  <si>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</si>
  <si>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</si>
  <si>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</si>
  <si>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</si>
  <si>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</si>
  <si>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</si>
  <si>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</si>
  <si>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</si>
  <si>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</si>
  <si>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</si>
  <si>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</si>
  <si>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</si>
  <si>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</si>
  <si>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</si>
  <si>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</si>
  <si>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</si>
  <si>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</si>
  <si>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</si>
  <si>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</si>
  <si>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</si>
  <si>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</si>
  <si>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</si>
  <si>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</si>
  <si>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</si>
  <si>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</si>
  <si>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</si>
  <si>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</si>
  <si>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</si>
  <si>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</si>
  <si>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</si>
  <si>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</si>
  <si>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</si>
  <si>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</si>
  <si>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</si>
  <si>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</si>
  <si>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</si>
  <si>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</si>
  <si>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</si>
  <si>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</si>
  <si>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</si>
  <si>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</si>
  <si>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</si>
  <si>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</si>
  <si>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</si>
  <si>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</si>
  <si>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</si>
  <si>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</si>
  <si>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</si>
  <si>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</si>
  <si>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</si>
  <si>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</si>
  <si>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</si>
  <si>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</si>
  <si>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</si>
  <si>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</si>
  <si>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</si>
  <si>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</si>
  <si>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</si>
  <si>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</si>
  <si>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</si>
  <si>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</si>
  <si>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</si>
  <si>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</si>
  <si>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</si>
  <si>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</si>
  <si>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</si>
  <si>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</si>
  <si>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</si>
  <si>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</si>
  <si>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</si>
  <si>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</si>
  <si>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</si>
  <si>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</si>
  <si>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</si>
  <si>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</si>
  <si>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</si>
  <si>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</si>
  <si>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</si>
  <si>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</si>
  <si>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</si>
  <si>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</si>
  <si>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</si>
  <si>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</si>
  <si>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</si>
  <si>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</si>
  <si>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</si>
  <si>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</si>
  <si>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</si>
  <si>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</si>
  <si>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</si>
  <si>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</si>
  <si>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</si>
  <si>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</si>
  <si>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</si>
  <si>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</si>
  <si>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</si>
  <si>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</si>
  <si>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</si>
  <si>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</si>
  <si>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</si>
  <si>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</si>
  <si>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</si>
  <si>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</si>
  <si>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</si>
  <si>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</si>
  <si>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</si>
  <si>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</si>
  <si>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</si>
  <si>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</si>
  <si>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</si>
  <si>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</si>
  <si>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</si>
  <si>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</si>
  <si>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</si>
  <si>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</si>
  <si>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</si>
  <si>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</si>
  <si>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</si>
  <si>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</si>
  <si>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</si>
  <si>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</si>
  <si>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</si>
  <si>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</si>
  <si>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</si>
  <si>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</si>
  <si>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</si>
  <si>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</si>
  <si>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</si>
  <si>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</si>
  <si>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</si>
  <si>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</si>
  <si>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</si>
  <si>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</si>
  <si>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</si>
  <si>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</si>
  <si>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</si>
  <si>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</si>
  <si>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</si>
  <si>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</si>
  <si>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</si>
  <si>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</si>
  <si>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</si>
  <si>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</si>
  <si>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</si>
  <si>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</si>
  <si>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</si>
  <si>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</si>
  <si>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</si>
  <si>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</si>
  <si>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</si>
  <si>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</si>
  <si>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</si>
  <si>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</si>
  <si>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</si>
  <si>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</si>
  <si>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</si>
  <si>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</si>
  <si>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</si>
  <si>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</si>
  <si>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</si>
  <si>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</si>
  <si>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</si>
  <si>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</si>
  <si>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</si>
  <si>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</si>
  <si>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</si>
  <si>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</si>
  <si>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</si>
  <si>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</si>
  <si>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</si>
  <si>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</si>
  <si>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</si>
  <si>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</si>
  <si>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</si>
  <si>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</si>
  <si>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</si>
  <si>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</si>
  <si>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</si>
  <si>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</si>
  <si>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</si>
  <si>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</si>
  <si>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</si>
  <si>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</si>
  <si>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</si>
  <si>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</si>
  <si>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</si>
  <si>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</si>
  <si>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</si>
  <si>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</si>
  <si>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</si>
  <si>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</si>
  <si>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</si>
  <si>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</si>
  <si>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</si>
  <si>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</si>
  <si>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</si>
  <si>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</si>
  <si>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</si>
  <si>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</si>
  <si>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</si>
  <si>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</si>
  <si>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</si>
  <si>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</si>
  <si>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</si>
  <si>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</si>
  <si>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</si>
  <si>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</si>
  <si>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</si>
  <si>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</si>
  <si>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</si>
  <si>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</si>
  <si>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</si>
  <si>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</si>
  <si>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</si>
  <si>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</si>
  <si>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</si>
  <si>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</si>
  <si>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</si>
  <si>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</si>
  <si>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</si>
  <si>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</si>
  <si>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</si>
  <si>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</si>
  <si>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</si>
  <si>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</si>
  <si>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</si>
  <si>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</si>
  <si>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</si>
  <si>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</si>
  <si>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</si>
  <si>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</si>
  <si>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</si>
  <si>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</si>
  <si>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</si>
  <si>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</si>
  <si>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</si>
  <si>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</si>
  <si>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</si>
  <si>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</si>
  <si>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</si>
  <si>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</si>
  <si>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</si>
  <si>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</si>
  <si>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</si>
  <si>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</si>
  <si>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</si>
  <si>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</si>
  <si>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</si>
  <si>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</si>
  <si>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</si>
  <si>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</si>
  <si>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</si>
  <si>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</si>
  <si>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</si>
  <si>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</si>
  <si>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</si>
  <si>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</si>
  <si>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</si>
  <si>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</si>
  <si>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</si>
  <si>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</si>
  <si>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</si>
  <si>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</si>
  <si>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</si>
  <si>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</si>
  <si>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</si>
  <si>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</si>
  <si>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</si>
  <si>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</si>
  <si>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</si>
  <si>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</si>
  <si>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</si>
  <si>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</si>
  <si>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</si>
  <si>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</si>
  <si>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</si>
  <si>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</si>
  <si>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</si>
  <si>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</si>
  <si>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</si>
  <si>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</si>
  <si>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</si>
  <si>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</si>
  <si>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</si>
  <si>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</si>
  <si>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</si>
  <si>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</si>
  <si>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</si>
  <si>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</si>
  <si>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</si>
  <si>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</si>
  <si>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</si>
  <si>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</si>
  <si>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</si>
  <si>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</si>
  <si>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</si>
  <si>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</si>
  <si>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</si>
  <si>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</si>
  <si>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</si>
  <si>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</si>
  <si>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</si>
  <si>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</si>
  <si>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</si>
  <si>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</si>
  <si>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</si>
  <si>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</si>
  <si>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</si>
  <si>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</si>
  <si>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</si>
  <si>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</si>
  <si>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</si>
  <si>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</si>
  <si>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</si>
  <si>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</si>
  <si>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</si>
  <si>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</si>
  <si>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</si>
  <si>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</si>
  <si>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</si>
  <si>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</si>
  <si>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</si>
  <si>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</si>
  <si>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</si>
  <si>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</si>
  <si>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</si>
  <si>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</si>
  <si>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</si>
  <si>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</si>
  <si>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</si>
  <si>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</si>
  <si>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</si>
  <si>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</si>
  <si>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</si>
  <si>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</si>
  <si>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</si>
  <si>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</si>
  <si>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</si>
  <si>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</si>
  <si>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</si>
  <si>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</si>
  <si>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</si>
  <si>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</si>
  <si>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</si>
  <si>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</si>
  <si>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</si>
  <si>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</si>
  <si>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</si>
  <si>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</si>
  <si>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</si>
  <si>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</si>
  <si>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</si>
  <si>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</si>
  <si>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</si>
  <si>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</si>
  <si>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</si>
  <si>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</si>
  <si>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</si>
  <si>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</si>
  <si>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</si>
  <si>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</si>
  <si>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</si>
  <si>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</si>
  <si>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</si>
  <si>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</si>
  <si>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</si>
  <si>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</si>
  <si>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</si>
  <si>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</si>
  <si>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</si>
  <si>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</si>
  <si>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</si>
  <si>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</si>
  <si>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</si>
  <si>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</si>
  <si>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</si>
  <si>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</si>
  <si>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</si>
  <si>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</si>
  <si>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</si>
  <si>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</si>
  <si>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</si>
  <si>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</si>
  <si>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</si>
  <si>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</si>
  <si>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</si>
  <si>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</si>
  <si>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</si>
  <si>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</si>
  <si>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</si>
  <si>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</si>
  <si>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</si>
  <si>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</si>
  <si>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</si>
  <si>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</si>
  <si>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</si>
  <si>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</si>
  <si>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</si>
  <si>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</si>
  <si>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</si>
  <si>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</si>
  <si>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</si>
  <si>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</si>
  <si>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</si>
  <si>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</si>
  <si>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</si>
  <si>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</si>
  <si>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</si>
  <si>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</si>
  <si>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</si>
  <si>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</si>
  <si>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</si>
  <si>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</si>
  <si>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</si>
  <si>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</si>
  <si>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</si>
  <si>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</si>
  <si>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</si>
  <si>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</si>
  <si>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</si>
  <si>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</si>
  <si>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</si>
  <si>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</si>
  <si>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</si>
  <si>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</si>
  <si>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</si>
  <si>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</si>
  <si>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</si>
  <si>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</si>
  <si>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</si>
  <si>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</si>
  <si>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</si>
  <si>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</si>
  <si>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</si>
  <si>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</si>
  <si>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</si>
  <si>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</si>
  <si>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</si>
  <si>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</si>
  <si>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</si>
  <si>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</si>
  <si>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</si>
  <si>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</si>
  <si>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</si>
  <si>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</si>
  <si>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</si>
  <si>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</si>
  <si>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</si>
  <si>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</si>
  <si>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</si>
  <si>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</si>
  <si>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</si>
  <si>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</si>
  <si>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</si>
  <si>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</si>
  <si>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</si>
  <si>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</si>
  <si>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</si>
  <si>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</si>
  <si>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</si>
  <si>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</si>
  <si>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</si>
  <si>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</si>
  <si>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</si>
  <si>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</si>
  <si>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</si>
  <si>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</si>
  <si>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</si>
  <si>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</si>
  <si>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</si>
  <si>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</si>
  <si>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</si>
  <si>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</si>
  <si>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</si>
  <si>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</si>
  <si>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</si>
  <si>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</si>
  <si>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</si>
  <si>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</si>
  <si>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</si>
  <si>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</si>
  <si>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</si>
  <si>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</si>
  <si>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</si>
  <si>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</si>
  <si>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</si>
  <si>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</si>
  <si>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</si>
  <si>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</si>
  <si>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</si>
  <si>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</si>
  <si>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</si>
  <si>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</si>
  <si>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</si>
  <si>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</si>
  <si>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</si>
  <si>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</si>
  <si>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</si>
  <si>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</si>
  <si>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</si>
  <si>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</si>
  <si>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</si>
  <si>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</si>
  <si>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</si>
  <si>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</si>
  <si>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</si>
  <si>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</si>
  <si>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</si>
  <si>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</si>
  <si>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</si>
  <si>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</si>
  <si>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</si>
  <si>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</si>
  <si>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</si>
  <si>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</si>
  <si>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</si>
  <si>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</si>
  <si>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</si>
  <si>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</si>
  <si>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</si>
  <si>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</si>
  <si>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</si>
  <si>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</si>
  <si>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</si>
  <si>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</si>
  <si>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</si>
  <si>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</si>
  <si>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</si>
  <si>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</si>
  <si>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</si>
  <si>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</si>
  <si>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</si>
  <si>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</si>
  <si>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</si>
  <si>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</si>
  <si>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</si>
  <si>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</si>
  <si>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</si>
  <si>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</si>
  <si>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</si>
  <si>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</si>
  <si>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</si>
  <si>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</si>
  <si>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</si>
  <si>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</si>
  <si>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</si>
  <si>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</si>
  <si>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</si>
  <si>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</si>
  <si>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</si>
  <si>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</si>
  <si>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</si>
  <si>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</si>
  <si>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</si>
  <si>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</si>
  <si>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</si>
  <si>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</si>
  <si>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</si>
  <si>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</si>
  <si>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</si>
  <si>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</si>
  <si>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</si>
  <si>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</si>
  <si>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</si>
  <si>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</si>
  <si>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</si>
  <si>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</si>
  <si>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</si>
  <si>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</si>
  <si>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</si>
  <si>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</si>
  <si>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</si>
  <si>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</si>
  <si>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</si>
  <si>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</si>
  <si>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</si>
  <si>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</si>
  <si>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</si>
  <si>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</si>
  <si>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</si>
  <si>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</si>
  <si>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</si>
  <si>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</si>
  <si>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</si>
  <si>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</si>
  <si>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</si>
  <si>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</si>
  <si>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</si>
  <si>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</si>
  <si>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</si>
  <si>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</si>
  <si>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</si>
  <si>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</si>
  <si>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</si>
  <si>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</si>
  <si>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</si>
  <si>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</si>
  <si>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</si>
  <si>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</si>
  <si>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</si>
  <si>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</si>
  <si>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</si>
  <si>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</si>
  <si>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</si>
  <si>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</si>
  <si>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</si>
  <si>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</si>
  <si>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</si>
  <si>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</si>
  <si>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</si>
  <si>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</si>
  <si>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</si>
  <si>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</si>
  <si>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</si>
  <si>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</si>
  <si>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</si>
  <si>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</si>
  <si>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</si>
  <si>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</si>
  <si>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</si>
  <si>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</si>
  <si>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</si>
  <si>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</si>
  <si>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</si>
  <si>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</si>
  <si>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</si>
  <si>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</si>
  <si>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</si>
  <si>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</si>
  <si>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</si>
  <si>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</si>
  <si>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</si>
  <si>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</si>
  <si>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</si>
  <si>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</si>
  <si>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</si>
  <si>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</si>
  <si>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</si>
  <si>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</si>
  <si>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</si>
  <si>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</si>
  <si>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</si>
  <si>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</si>
  <si>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</si>
  <si>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</si>
  <si>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</si>
  <si>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</si>
  <si>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</si>
  <si>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</si>
  <si>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</si>
  <si>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</si>
  <si>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</si>
  <si>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</si>
  <si>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</si>
  <si>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</si>
  <si>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</si>
  <si>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</si>
  <si>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</si>
  <si>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</si>
  <si>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</si>
  <si>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</si>
  <si>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</si>
  <si>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</si>
  <si>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</si>
  <si>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</si>
  <si>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</si>
  <si>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</si>
  <si>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</si>
  <si>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</si>
  <si>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</si>
  <si>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</si>
  <si>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</si>
  <si>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</si>
  <si>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</si>
  <si>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</si>
  <si>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</si>
  <si>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</si>
  <si>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</si>
  <si>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</si>
  <si>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</si>
  <si>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</si>
  <si>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</si>
  <si>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</si>
  <si>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</si>
  <si>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</si>
  <si>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</si>
  <si>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</si>
  <si>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</si>
  <si>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</si>
  <si>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</si>
  <si>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</si>
  <si>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</si>
  <si>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</si>
  <si>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</si>
  <si>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</si>
  <si>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</si>
  <si>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</si>
  <si>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</si>
  <si>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</si>
  <si>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</si>
  <si>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</si>
  <si>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</si>
  <si>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</si>
  <si>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</si>
  <si>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</si>
  <si>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</si>
  <si>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</si>
  <si>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</si>
  <si>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</si>
  <si>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</si>
  <si>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</si>
  <si>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</si>
  <si>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</si>
  <si>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</si>
  <si>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</si>
  <si>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</si>
  <si>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</si>
  <si>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</si>
  <si>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</si>
  <si>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</si>
  <si>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</si>
  <si>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</si>
  <si>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</si>
  <si>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</si>
  <si>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</si>
  <si>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</si>
  <si>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</si>
  <si>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</si>
  <si>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</si>
  <si>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</si>
  <si>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</si>
  <si>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</si>
  <si>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</si>
  <si>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</si>
  <si>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</si>
  <si>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</si>
  <si>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</si>
  <si>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</si>
  <si>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</si>
  <si>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</si>
  <si>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</si>
  <si>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</si>
  <si>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</si>
  <si>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</si>
  <si>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</si>
  <si>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</si>
  <si>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</si>
  <si>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</si>
  <si>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</si>
  <si>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</si>
  <si>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</si>
  <si>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</si>
  <si>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</si>
  <si>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</si>
  <si>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</si>
  <si>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</si>
  <si>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</si>
  <si>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</si>
  <si>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</si>
  <si>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</si>
  <si>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</si>
  <si>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</si>
  <si>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</si>
  <si>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</si>
  <si>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</si>
  <si>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</si>
  <si>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</si>
  <si>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</si>
  <si>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</si>
  <si>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</si>
  <si>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</si>
  <si>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</si>
  <si>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</si>
  <si>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</si>
  <si>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</si>
  <si>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</si>
  <si>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</si>
  <si>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</si>
  <si>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</si>
  <si>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</si>
  <si>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</si>
  <si>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</si>
  <si>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</si>
  <si>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</si>
  <si>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</si>
  <si>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</si>
  <si>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</si>
  <si>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</si>
  <si>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</si>
  <si>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</si>
  <si>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</si>
  <si>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</si>
  <si>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</si>
  <si>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</si>
  <si>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</si>
  <si>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</si>
  <si>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</si>
  <si>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</si>
  <si>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</si>
  <si>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</si>
  <si>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</si>
  <si>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</si>
  <si>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</si>
  <si>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</si>
  <si>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</si>
  <si>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</si>
  <si>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</si>
  <si>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</si>
  <si>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</si>
  <si>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</si>
  <si>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</si>
  <si>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</si>
  <si>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</si>
  <si>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</si>
  <si>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</si>
  <si>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</si>
  <si>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</si>
  <si>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</si>
  <si>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</si>
  <si>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</si>
  <si>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</si>
  <si>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</si>
  <si>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</si>
  <si>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</si>
  <si>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</si>
  <si>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</si>
  <si>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</si>
  <si>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</si>
  <si>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</si>
  <si>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</si>
  <si>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</si>
  <si>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</si>
  <si>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</si>
  <si>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</si>
  <si>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</si>
  <si>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</si>
  <si>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</si>
  <si>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</si>
  <si>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</si>
  <si>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</si>
  <si>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</si>
  <si>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</si>
  <si>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</si>
  <si>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</si>
  <si>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</si>
  <si>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</si>
  <si>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</si>
  <si>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</si>
  <si>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</si>
  <si>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</si>
  <si>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</si>
  <si>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</si>
  <si>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</si>
  <si>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</si>
  <si>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</si>
  <si>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</si>
  <si>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</si>
  <si>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</si>
  <si>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</si>
  <si>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</si>
  <si>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</si>
  <si>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</si>
  <si>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</si>
  <si>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</si>
  <si>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</si>
  <si>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</si>
  <si>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</si>
  <si>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</si>
  <si>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</si>
  <si>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</si>
  <si>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</si>
  <si>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</si>
  <si>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</si>
  <si>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</si>
  <si>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</si>
  <si>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</si>
  <si>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</si>
  <si>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</si>
  <si>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</si>
  <si>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</si>
  <si>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</si>
  <si>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</si>
  <si>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</si>
  <si>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</si>
  <si>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</si>
  <si>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</si>
  <si>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</si>
  <si>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</si>
  <si>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</si>
  <si>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</si>
  <si>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</si>
  <si>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</si>
  <si>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</si>
  <si>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</si>
  <si>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</si>
  <si>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</si>
  <si>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</si>
  <si>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</si>
  <si>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</si>
  <si>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</si>
  <si>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</si>
  <si>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</si>
  <si>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</si>
  <si>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</si>
  <si>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</si>
  <si>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</si>
  <si>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</si>
  <si>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</si>
  <si>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</si>
  <si>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</si>
  <si>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</si>
  <si>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</si>
  <si>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</si>
  <si>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</si>
  <si>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</si>
  <si>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</si>
  <si>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</si>
  <si>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</si>
  <si>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</si>
  <si>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</si>
  <si>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</si>
  <si>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</si>
  <si>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</si>
  <si>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</si>
  <si>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</si>
  <si>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</si>
  <si>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</si>
  <si>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</si>
  <si>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</si>
  <si>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</si>
  <si>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</si>
  <si>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</si>
  <si>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</si>
  <si>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</si>
  <si>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</si>
  <si>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</si>
  <si>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</si>
  <si>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</si>
  <si>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</si>
  <si>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</si>
  <si>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</si>
  <si>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</si>
  <si>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</si>
  <si>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</si>
  <si>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</si>
  <si>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</si>
  <si>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</si>
  <si>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</si>
  <si>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</si>
  <si>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</si>
  <si>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</si>
  <si>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</si>
  <si>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</si>
  <si>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</si>
  <si>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</si>
  <si>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</si>
  <si>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</si>
  <si>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</si>
  <si>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</si>
  <si>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</si>
  <si>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</si>
  <si>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</si>
  <si>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</si>
  <si>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</si>
  <si>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</si>
  <si>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</si>
  <si>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</si>
  <si>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</si>
  <si>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</si>
  <si>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</si>
  <si>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</si>
  <si>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</si>
  <si>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</si>
  <si>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</si>
  <si>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</si>
  <si>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</si>
  <si>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</si>
  <si>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</si>
  <si>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</si>
  <si>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</si>
  <si>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</si>
  <si>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</si>
  <si>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</si>
  <si>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</si>
  <si>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</si>
  <si>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</si>
  <si>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</si>
  <si>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</si>
  <si>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</si>
  <si>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</si>
  <si>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</si>
  <si>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</si>
  <si>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</si>
  <si>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</si>
  <si>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</si>
  <si>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</si>
  <si>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</si>
  <si>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</si>
  <si>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</si>
  <si>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</si>
  <si>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</si>
  <si>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</si>
  <si>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</si>
  <si>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</si>
  <si>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</si>
  <si>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</si>
  <si>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</si>
  <si>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</si>
  <si>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</si>
  <si>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</si>
  <si>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</si>
  <si>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</si>
  <si>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</si>
  <si>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</si>
  <si>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</si>
  <si>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</si>
  <si>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</si>
  <si>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</si>
  <si>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</si>
  <si>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</si>
  <si>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</si>
  <si>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</si>
  <si>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</si>
  <si>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</si>
  <si>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</si>
  <si>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</si>
  <si>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</si>
  <si>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</si>
  <si>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</si>
  <si>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</si>
  <si>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</si>
  <si>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</si>
  <si>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</si>
  <si>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</si>
  <si>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</si>
  <si>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</si>
  <si>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</si>
  <si>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</si>
  <si>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</si>
  <si>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</si>
  <si>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</si>
  <si>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</si>
  <si>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</si>
  <si>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</si>
  <si>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</si>
  <si>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</si>
  <si>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</si>
  <si>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</si>
  <si>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</si>
  <si>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</si>
  <si>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</si>
  <si>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</si>
  <si>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</si>
  <si>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</si>
  <si>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</si>
  <si>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</si>
  <si>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</si>
  <si>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</si>
  <si>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</si>
  <si>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</si>
  <si>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</si>
  <si>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</si>
  <si>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</si>
  <si>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</si>
  <si>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</si>
  <si>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</si>
  <si>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</si>
  <si>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</si>
  <si>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</si>
  <si>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</si>
  <si>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</si>
  <si>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</si>
  <si>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</si>
  <si>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</si>
  <si>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</si>
  <si>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</si>
  <si>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</si>
  <si>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</si>
  <si>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</si>
  <si>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</si>
  <si>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</si>
  <si>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</si>
  <si>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</si>
  <si>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</si>
  <si>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</si>
  <si>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</si>
  <si>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</si>
  <si>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</si>
  <si>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</si>
  <si>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</si>
  <si>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</si>
  <si>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</si>
  <si>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</si>
  <si>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</si>
  <si>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</si>
  <si>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</si>
  <si>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</si>
  <si>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</si>
  <si>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</si>
  <si>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</si>
  <si>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</si>
  <si>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</si>
  <si>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</si>
  <si>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</si>
  <si>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</si>
  <si>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</si>
  <si>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</si>
  <si>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</si>
  <si>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</si>
  <si>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</si>
  <si>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</si>
  <si>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</si>
  <si>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</si>
  <si>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</si>
  <si>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</si>
  <si>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</si>
  <si>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</si>
  <si>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</si>
  <si>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</si>
  <si>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</si>
  <si>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</si>
  <si>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</si>
  <si>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</si>
  <si>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</si>
  <si>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</si>
  <si>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</si>
  <si>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</si>
  <si>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</si>
  <si>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</si>
  <si>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</si>
  <si>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</si>
  <si>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</si>
  <si>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</si>
  <si>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</si>
  <si>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</si>
  <si>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</si>
  <si>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</si>
  <si>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</si>
  <si>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</si>
  <si>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</si>
  <si>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</si>
  <si>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</si>
  <si>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</si>
  <si>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</si>
  <si>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</si>
  <si>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</si>
  <si>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</si>
  <si>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</si>
  <si>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</si>
  <si>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</si>
  <si>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</si>
  <si>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</si>
  <si>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</si>
  <si>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</si>
  <si>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</si>
  <si>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</si>
  <si>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</si>
  <si>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</si>
  <si>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</si>
  <si>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</si>
  <si>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</si>
  <si>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</si>
  <si>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</si>
  <si>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</si>
  <si>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</si>
  <si>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</si>
  <si>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</si>
  <si>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</si>
  <si>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</si>
  <si>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</si>
  <si>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</si>
  <si>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</si>
  <si>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</si>
  <si>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</si>
  <si>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</si>
  <si>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</si>
  <si>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</si>
  <si>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</si>
  <si>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</si>
  <si>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</si>
  <si>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</si>
  <si>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</si>
  <si>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</si>
  <si>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</si>
  <si>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</si>
  <si>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</si>
  <si>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</si>
  <si>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</si>
  <si>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</si>
  <si>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</si>
  <si>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</si>
  <si>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</si>
  <si>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</si>
  <si>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</si>
  <si>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</si>
  <si>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</si>
  <si>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</si>
  <si>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</si>
  <si>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</si>
  <si>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</si>
  <si>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</si>
  <si>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</si>
  <si>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</si>
  <si>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</si>
  <si>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</si>
  <si>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</si>
  <si>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</si>
  <si>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</si>
  <si>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</si>
  <si>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</si>
  <si>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</si>
  <si>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</si>
  <si>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</si>
  <si>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</si>
  <si>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</si>
  <si>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</si>
  <si>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</si>
  <si>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</si>
  <si>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</si>
  <si>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</si>
  <si>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</si>
  <si>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</si>
  <si>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</si>
  <si>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</si>
  <si>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</si>
  <si>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</si>
  <si>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</si>
  <si>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</si>
  <si>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</si>
  <si>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</si>
  <si>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</si>
  <si>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</si>
  <si>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</si>
  <si>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</si>
  <si>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</si>
  <si>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</si>
  <si>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</si>
  <si>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</si>
  <si>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</si>
  <si>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</si>
  <si>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</si>
  <si>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</si>
  <si>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</si>
  <si>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</si>
  <si>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</si>
  <si>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</si>
  <si>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</si>
  <si>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</si>
  <si>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</si>
  <si>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</si>
  <si>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</si>
  <si>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</si>
  <si>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</si>
  <si>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</si>
  <si>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</si>
  <si>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</si>
  <si>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</si>
  <si>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</si>
  <si>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</si>
  <si>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</si>
  <si>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</si>
  <si>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</si>
  <si>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</si>
  <si>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</si>
  <si>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</si>
  <si>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</si>
  <si>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</si>
  <si>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</si>
  <si>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</si>
  <si>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</si>
  <si>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</si>
  <si>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</si>
  <si>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</si>
  <si>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</si>
  <si>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</si>
  <si>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</si>
  <si>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</si>
  <si>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</si>
  <si>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</si>
  <si>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</si>
  <si>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</si>
  <si>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</si>
  <si>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</si>
  <si>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</si>
  <si>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</si>
  <si>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</si>
  <si>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</si>
  <si>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</si>
  <si>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</si>
  <si>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</si>
  <si>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</si>
  <si>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</si>
  <si>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</si>
  <si>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</si>
  <si>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</si>
  <si>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</si>
  <si>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</si>
  <si>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</si>
  <si>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</si>
  <si>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</si>
  <si>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</si>
  <si>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</si>
  <si>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</si>
  <si>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</si>
  <si>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</si>
  <si>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</si>
  <si>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</si>
  <si>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</si>
  <si>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</si>
  <si>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</si>
  <si>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</si>
  <si>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</si>
  <si>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</si>
  <si>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</si>
  <si>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</si>
  <si>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</si>
  <si>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</si>
  <si>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</si>
  <si>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</si>
  <si>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</si>
  <si>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</si>
  <si>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</si>
  <si>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</si>
  <si>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</si>
  <si>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</si>
  <si>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</si>
  <si>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</si>
  <si>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</si>
  <si>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</si>
  <si>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</si>
  <si>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</si>
  <si>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</si>
  <si>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</si>
  <si>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</si>
  <si>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</si>
  <si>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</si>
  <si>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</si>
  <si>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</si>
  <si>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</si>
  <si>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</si>
  <si>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</si>
  <si>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</si>
  <si>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</si>
  <si>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</si>
  <si>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</si>
  <si>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</si>
  <si>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</si>
  <si>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</si>
  <si>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</si>
  <si>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</si>
  <si>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</si>
  <si>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</si>
  <si>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</si>
  <si>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</si>
  <si>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</si>
  <si>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</si>
  <si>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</si>
  <si>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</si>
  <si>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</si>
  <si>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</si>
  <si>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</si>
  <si>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</si>
  <si>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</si>
  <si>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</si>
  <si>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</si>
  <si>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</si>
  <si>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</si>
  <si>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</si>
  <si>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</si>
  <si>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</si>
  <si>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</si>
  <si>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</si>
  <si>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</si>
  <si>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</si>
  <si>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</si>
  <si>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</si>
  <si>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</si>
  <si>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</si>
  <si>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</si>
  <si>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</si>
  <si>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</si>
  <si>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</si>
  <si>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</si>
  <si>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</si>
  <si>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</si>
  <si>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</si>
  <si>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</si>
  <si>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</si>
  <si>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</si>
  <si>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</si>
  <si>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</si>
  <si>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</si>
  <si>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</si>
  <si>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</si>
  <si>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</si>
  <si>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</si>
  <si>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</si>
  <si>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</si>
  <si>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</si>
  <si>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</si>
  <si>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</si>
  <si>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</si>
  <si>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</si>
  <si>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</si>
  <si>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</si>
  <si>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</si>
  <si>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</si>
  <si>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</si>
  <si>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</si>
  <si>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</si>
  <si>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</si>
  <si>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</si>
  <si>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</si>
  <si>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</si>
  <si>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</si>
  <si>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</si>
  <si>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</si>
  <si>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</si>
  <si>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</si>
  <si>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</si>
  <si>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</si>
  <si>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</si>
  <si>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</si>
  <si>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</si>
  <si>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</si>
  <si>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</si>
  <si>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</si>
  <si>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</si>
  <si>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</si>
  <si>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</si>
  <si>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</si>
  <si>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</si>
  <si>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</si>
  <si>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</si>
  <si>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</si>
  <si>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</si>
  <si>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</si>
  <si>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</si>
  <si>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</si>
  <si>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</si>
  <si>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</si>
  <si>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</si>
  <si>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</si>
  <si>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</si>
  <si>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</si>
  <si>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</si>
  <si>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</si>
  <si>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</si>
  <si>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</si>
  <si>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</si>
  <si>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</si>
  <si>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</si>
  <si>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</si>
  <si>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</si>
  <si>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</si>
  <si>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</si>
  <si>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</si>
  <si>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</si>
  <si>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</si>
  <si>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</si>
  <si>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</si>
  <si>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</si>
  <si>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</si>
  <si>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</si>
  <si>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</si>
  <si>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</si>
  <si>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</si>
  <si>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</si>
  <si>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</si>
  <si>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</si>
  <si>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</si>
  <si>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</si>
  <si>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</si>
  <si>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</si>
  <si>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</si>
  <si>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</si>
  <si>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</si>
  <si>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</si>
  <si>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</si>
  <si>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</si>
  <si>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</si>
  <si>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</si>
  <si>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</si>
  <si>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</si>
  <si>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</si>
  <si>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</si>
  <si>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</si>
  <si>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</si>
  <si>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</si>
  <si>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</si>
  <si>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</si>
  <si>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</si>
  <si>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</si>
  <si>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</si>
  <si>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</si>
  <si>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</si>
  <si>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</si>
  <si>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</si>
  <si>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</si>
  <si>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</si>
  <si>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</si>
  <si>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</si>
  <si>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</si>
  <si>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</si>
  <si>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</si>
  <si>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</si>
  <si>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</si>
  <si>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</si>
  <si>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</si>
  <si>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</si>
  <si>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</si>
  <si>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</si>
  <si>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</si>
  <si>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</si>
  <si>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</si>
  <si>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</si>
  <si>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</si>
  <si>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</si>
  <si>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</si>
  <si>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</si>
  <si>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</si>
  <si>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</si>
  <si>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</si>
  <si>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</si>
  <si>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</si>
  <si>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</si>
  <si>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</si>
  <si>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</si>
  <si>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</si>
  <si>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</si>
  <si>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</si>
  <si>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</si>
  <si>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</si>
  <si>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</si>
  <si>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</si>
  <si>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</si>
  <si>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</si>
  <si>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</si>
  <si>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</si>
  <si>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</si>
  <si>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</si>
  <si>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</si>
  <si>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</si>
  <si>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</si>
  <si>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</si>
  <si>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</si>
  <si>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</si>
  <si>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</si>
  <si>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</si>
  <si>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</si>
  <si>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</si>
  <si>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</si>
  <si>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</si>
  <si>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</si>
  <si>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</si>
  <si>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</si>
  <si>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</si>
  <si>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</si>
  <si>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</si>
  <si>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</si>
  <si>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</si>
  <si>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</si>
  <si>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</si>
  <si>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</si>
  <si>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</si>
  <si>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</si>
  <si>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</si>
  <si>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</si>
  <si>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</si>
  <si>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</si>
  <si>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</si>
  <si>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</si>
  <si>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</si>
  <si>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</si>
  <si>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</si>
  <si>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</si>
  <si>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</si>
  <si>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</si>
  <si>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</si>
  <si>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</si>
  <si>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</si>
  <si>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</si>
  <si>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</si>
  <si>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</si>
  <si>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</si>
  <si>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</si>
  <si>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</si>
  <si>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</si>
  <si>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</si>
  <si>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</si>
  <si>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</si>
  <si>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</si>
  <si>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</si>
  <si>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</si>
  <si>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</si>
  <si>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</si>
  <si>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</si>
  <si>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</si>
  <si>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</si>
  <si>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</si>
  <si>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</si>
  <si>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</si>
  <si>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</si>
  <si>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</si>
  <si>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</si>
  <si>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</si>
  <si>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</si>
  <si>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</si>
  <si>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</si>
  <si>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</si>
  <si>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</si>
  <si>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</si>
  <si>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</si>
  <si>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</si>
  <si>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</si>
  <si>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</si>
  <si>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</si>
  <si>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</si>
  <si>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</si>
  <si>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</si>
  <si>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</si>
  <si>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</si>
  <si>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</si>
  <si>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</si>
  <si>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</si>
  <si>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</si>
  <si>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</si>
  <si>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</si>
  <si>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</si>
  <si>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</si>
  <si>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</si>
  <si>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</si>
  <si>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</si>
  <si>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</si>
  <si>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</si>
  <si>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</si>
  <si>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</si>
  <si>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</si>
  <si>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</si>
  <si>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</si>
  <si>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</si>
  <si>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</si>
  <si>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</si>
  <si>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</si>
  <si>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</si>
  <si>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</si>
  <si>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</si>
  <si>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</si>
  <si>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</si>
  <si>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</si>
  <si>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</si>
  <si>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</si>
  <si>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</si>
  <si>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</si>
  <si>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</si>
  <si>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</si>
  <si>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</si>
  <si>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</si>
  <si>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</si>
  <si>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</si>
  <si>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</si>
  <si>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</si>
  <si>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</si>
  <si>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</si>
  <si>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</si>
  <si>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</si>
  <si>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</si>
  <si>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</si>
  <si>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</si>
  <si>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</si>
  <si>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</si>
  <si>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</si>
  <si>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</si>
  <si>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</si>
  <si>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</si>
  <si>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</si>
  <si>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</si>
  <si>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</si>
  <si>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</si>
  <si>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</si>
  <si>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</si>
  <si>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</si>
  <si>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</si>
  <si>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</si>
  <si>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</si>
  <si>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</si>
  <si>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</si>
  <si>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</si>
  <si>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</si>
  <si>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</si>
  <si>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</si>
  <si>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</si>
  <si>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</si>
  <si>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</si>
  <si>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</si>
  <si>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</si>
  <si>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</si>
  <si>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</si>
  <si>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</si>
  <si>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</si>
  <si>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</si>
  <si>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</si>
  <si>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</si>
  <si>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</si>
  <si>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</si>
  <si>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</si>
  <si>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</si>
  <si>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</si>
  <si>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</si>
  <si>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</si>
  <si>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</si>
  <si>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</si>
  <si>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</si>
  <si>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</si>
  <si>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</si>
  <si>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</si>
  <si>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</si>
  <si>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</si>
  <si>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</si>
  <si>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</si>
  <si>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</si>
  <si>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</si>
  <si>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</si>
  <si>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</si>
  <si>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</si>
  <si>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</si>
  <si>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</si>
  <si>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</si>
  <si>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</si>
  <si>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</si>
  <si>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</si>
  <si>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</si>
  <si>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</si>
  <si>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</si>
  <si>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</si>
  <si>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</si>
  <si>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</si>
  <si>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</si>
  <si>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</si>
  <si>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</si>
  <si>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</si>
  <si>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</si>
  <si>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</si>
  <si>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</si>
  <si>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</si>
  <si>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</si>
  <si>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</si>
  <si>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</si>
  <si>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</si>
  <si>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</si>
  <si>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</si>
  <si>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</si>
  <si>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</si>
  <si>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</si>
  <si>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</si>
  <si>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</si>
  <si>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</si>
  <si>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</si>
  <si>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</si>
  <si>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</si>
  <si>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</si>
  <si>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</si>
  <si>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</si>
  <si>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</si>
  <si>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</si>
  <si>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</si>
  <si>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</si>
  <si>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</si>
  <si>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</si>
  <si>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</si>
  <si>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</si>
  <si>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</si>
  <si>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</si>
  <si>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</si>
  <si>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</si>
  <si>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</si>
  <si>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</si>
  <si>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</si>
  <si>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</si>
  <si>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</si>
  <si>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</si>
  <si>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</si>
  <si>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</si>
  <si>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</si>
  <si>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</si>
  <si>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</si>
  <si>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</si>
  <si>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</si>
  <si>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</si>
  <si>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</si>
  <si>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</si>
  <si>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</si>
  <si>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</si>
  <si>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</si>
  <si>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</si>
  <si>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</si>
  <si>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</si>
  <si>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</si>
  <si>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</si>
  <si>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</si>
  <si>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</si>
  <si>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</si>
  <si>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</si>
  <si>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</si>
  <si>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</si>
  <si>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</si>
  <si>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</si>
  <si>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</si>
  <si>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</si>
  <si>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</si>
  <si>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</si>
  <si>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</si>
  <si>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</si>
  <si>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</si>
  <si>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</si>
  <si>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</si>
  <si>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</si>
  <si>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</si>
  <si>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</si>
  <si>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</si>
  <si>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</si>
  <si>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</si>
  <si>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</si>
  <si>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</si>
  <si>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</si>
  <si>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</si>
  <si>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</si>
  <si>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</si>
  <si>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</si>
  <si>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</si>
  <si>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</si>
  <si>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</si>
  <si>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</si>
  <si>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</si>
  <si>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</si>
  <si>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</si>
  <si>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</si>
  <si>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</si>
  <si>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</si>
  <si>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</si>
  <si>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</si>
  <si>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</si>
  <si>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</si>
  <si>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</si>
  <si>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</si>
  <si>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</si>
  <si>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</si>
  <si>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</si>
  <si>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</si>
  <si>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</si>
  <si>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</si>
  <si>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</si>
  <si>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</si>
  <si>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</si>
  <si>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</si>
  <si>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</si>
  <si>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</si>
  <si>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</si>
  <si>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</si>
  <si>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</si>
  <si>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</si>
  <si>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</si>
  <si>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</si>
  <si>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</si>
  <si>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</si>
  <si>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</si>
  <si>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</si>
  <si>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</si>
  <si>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</si>
  <si>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</si>
  <si>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</si>
  <si>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</si>
  <si>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</si>
  <si>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</si>
  <si>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</si>
  <si>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</si>
  <si>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</si>
  <si>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</si>
  <si>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</si>
  <si>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</si>
  <si>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</si>
  <si>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</si>
  <si>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</si>
  <si>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</si>
  <si>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</si>
  <si>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</si>
  <si>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</si>
  <si>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</si>
  <si>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</si>
  <si>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</si>
  <si>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</si>
  <si>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</si>
  <si>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</si>
  <si>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</si>
  <si>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</si>
  <si>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</si>
  <si>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</si>
  <si>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</si>
  <si>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</si>
  <si>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</si>
  <si>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</si>
  <si>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</si>
  <si>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</si>
  <si>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</si>
  <si>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</si>
  <si>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</si>
  <si>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</si>
  <si>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</si>
  <si>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</si>
  <si>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</si>
  <si>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</si>
  <si>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</si>
  <si>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</si>
  <si>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</si>
  <si>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</si>
  <si>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</si>
  <si>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</si>
  <si>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</si>
  <si>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</si>
  <si>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</si>
  <si>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</si>
  <si>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</si>
  <si>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</si>
  <si>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</si>
  <si>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</si>
  <si>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</si>
  <si>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</si>
  <si>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</si>
  <si>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</si>
  <si>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</si>
  <si>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</si>
  <si>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</si>
  <si>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</si>
  <si>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</si>
  <si>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</si>
  <si>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</si>
  <si>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</si>
  <si>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</si>
  <si>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</si>
  <si>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</si>
  <si>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</si>
  <si>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</si>
  <si>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</si>
  <si>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</si>
  <si>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</si>
  <si>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</si>
  <si>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</si>
  <si>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</si>
  <si>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</si>
  <si>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</si>
  <si>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</si>
  <si>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</si>
  <si>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</si>
  <si>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</si>
  <si>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</si>
  <si>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</si>
  <si>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</si>
  <si>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</si>
  <si>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</si>
  <si>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</si>
  <si>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</si>
  <si>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</si>
  <si>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</si>
  <si>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</si>
  <si>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</si>
  <si>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</si>
  <si>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</si>
  <si>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</si>
  <si>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</si>
  <si>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</si>
  <si>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</si>
  <si>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</si>
  <si>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</si>
  <si>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</si>
  <si>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</si>
  <si>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</si>
  <si>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</si>
  <si>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</si>
  <si>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</si>
  <si>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</si>
  <si>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</si>
  <si>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</si>
  <si>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</si>
  <si>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</si>
  <si>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</si>
  <si>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</si>
  <si>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</si>
  <si>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</si>
  <si>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</si>
  <si>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</si>
  <si>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</si>
  <si>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</si>
  <si>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</si>
  <si>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</si>
  <si>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</si>
  <si>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</si>
  <si>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</si>
  <si>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</si>
  <si>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</si>
  <si>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</si>
  <si>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</si>
  <si>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</si>
  <si>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</si>
  <si>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</si>
  <si>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</si>
  <si>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</si>
  <si>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</si>
  <si>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</si>
  <si>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</si>
  <si>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</si>
  <si>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</si>
  <si>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</si>
  <si>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</si>
  <si>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</si>
  <si>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</si>
  <si>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</si>
  <si>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</si>
  <si>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</si>
  <si>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</si>
  <si>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</si>
  <si>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</si>
  <si>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</si>
  <si>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</si>
  <si>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</si>
  <si>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</si>
  <si>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</si>
  <si>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</si>
  <si>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</si>
  <si>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</si>
  <si>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</si>
  <si>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</si>
  <si>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</si>
  <si>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</si>
  <si>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</si>
  <si>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</si>
  <si>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</si>
  <si>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</si>
  <si>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</si>
  <si>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</si>
  <si>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</si>
  <si>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</si>
  <si>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</si>
  <si>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</si>
  <si>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</si>
  <si>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</si>
  <si>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</si>
  <si>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</si>
  <si>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</si>
  <si>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</si>
  <si>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</si>
  <si>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</si>
  <si>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</si>
  <si>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</si>
  <si>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</si>
  <si>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</si>
  <si>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</si>
  <si>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</si>
  <si>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</si>
  <si>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</si>
  <si>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</si>
  <si>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</si>
  <si>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</si>
  <si>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</si>
  <si>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</si>
  <si>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</si>
  <si>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</si>
  <si>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</si>
  <si>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</si>
  <si>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</si>
  <si>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</si>
  <si>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</si>
  <si>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</si>
  <si>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</si>
  <si>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</si>
  <si>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</si>
  <si>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</si>
  <si>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</si>
  <si>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</si>
  <si>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</si>
  <si>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</si>
  <si>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</si>
  <si>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</si>
  <si>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</si>
  <si>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</si>
  <si>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</si>
  <si>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</si>
  <si>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</si>
  <si>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</si>
  <si>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</si>
  <si>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</si>
  <si>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</si>
  <si>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</si>
  <si>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</si>
  <si>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</si>
  <si>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</si>
  <si>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</si>
  <si>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</si>
  <si>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</si>
  <si>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</si>
  <si>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</si>
  <si>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</si>
  <si>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</si>
  <si>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</si>
  <si>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</si>
  <si>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</si>
  <si>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</si>
  <si>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</si>
  <si>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</si>
  <si>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</si>
  <si>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</si>
  <si>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</si>
  <si>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</si>
  <si>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</si>
  <si>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</si>
  <si>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</si>
  <si>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</si>
  <si>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</si>
  <si>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</si>
  <si>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</si>
  <si>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</si>
  <si>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</si>
  <si>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</si>
  <si>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</si>
  <si>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</si>
  <si>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</si>
  <si>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</si>
  <si>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</si>
  <si>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</si>
  <si>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</si>
  <si>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</si>
  <si>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</si>
  <si>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</si>
  <si>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</si>
  <si>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</si>
  <si>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</si>
  <si>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</si>
  <si>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</si>
  <si>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</si>
  <si>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</si>
  <si>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</si>
  <si>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</si>
  <si>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</si>
  <si>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</si>
  <si>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</si>
  <si>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</si>
  <si>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</si>
  <si>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</si>
  <si>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</si>
  <si>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</si>
  <si>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</si>
  <si>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</si>
  <si>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</si>
  <si>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</si>
  <si>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</si>
  <si>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</si>
  <si>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</si>
  <si>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</si>
  <si>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</si>
  <si>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</si>
  <si>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</si>
  <si>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</si>
  <si>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</si>
  <si>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</si>
  <si>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</si>
  <si>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</si>
  <si>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</si>
  <si>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</si>
  <si>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</si>
  <si>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</si>
  <si>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</si>
  <si>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</si>
  <si>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</si>
  <si>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</si>
  <si>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</si>
  <si>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</si>
  <si>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</si>
  <si>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</si>
  <si>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</si>
  <si>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</si>
  <si>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</si>
  <si>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</si>
  <si>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</si>
  <si>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</si>
  <si>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</si>
  <si>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</si>
  <si>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</si>
  <si>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</si>
  <si>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</si>
  <si>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</si>
  <si>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</si>
  <si>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</si>
  <si>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</si>
  <si>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</si>
  <si>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</si>
  <si>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</si>
  <si>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</si>
  <si>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</si>
  <si>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</si>
  <si>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</si>
  <si>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</si>
  <si>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</si>
  <si>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</si>
  <si>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</si>
  <si>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</si>
  <si>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</si>
  <si>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</si>
  <si>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</si>
  <si>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</si>
  <si>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</si>
  <si>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</si>
  <si>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</si>
  <si>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</si>
  <si>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</si>
  <si>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</si>
  <si>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</si>
  <si>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</si>
  <si>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</si>
  <si>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</si>
  <si>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</si>
  <si>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</si>
  <si>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</si>
  <si>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</si>
  <si>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</si>
  <si>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</si>
  <si>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</si>
  <si>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</si>
  <si>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</si>
  <si>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</si>
  <si>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</si>
  <si>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</si>
  <si>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</si>
  <si>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</si>
  <si>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</si>
  <si>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</si>
  <si>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</si>
  <si>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</si>
  <si>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</si>
  <si>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</si>
  <si>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</si>
  <si>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</si>
  <si>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</si>
  <si>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</si>
  <si>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</si>
  <si>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</si>
  <si>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</si>
  <si>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</si>
  <si>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</si>
  <si>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</si>
  <si>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</si>
  <si>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</si>
  <si>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</si>
  <si>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</si>
  <si>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</si>
  <si>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</si>
  <si>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</si>
  <si>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</si>
  <si>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</si>
  <si>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</si>
  <si>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</si>
  <si>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</si>
  <si>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</si>
  <si>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</si>
  <si>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</si>
  <si>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</si>
  <si>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</si>
  <si>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</si>
  <si>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</si>
  <si>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</si>
  <si>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</si>
  <si>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</si>
  <si>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</si>
  <si>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</si>
  <si>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</si>
  <si>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</si>
  <si>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</si>
  <si>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</si>
  <si>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</si>
  <si>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</si>
  <si>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</si>
  <si>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</si>
  <si>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</si>
  <si>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</si>
  <si>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</si>
  <si>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</si>
  <si>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</si>
  <si>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</si>
  <si>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</si>
  <si>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</si>
  <si>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</si>
  <si>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</si>
  <si>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</si>
  <si>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</si>
  <si>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</si>
  <si>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</si>
  <si>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</si>
  <si>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</si>
  <si>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</si>
  <si>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</si>
  <si>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</si>
  <si>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</si>
  <si>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</si>
  <si>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</si>
  <si>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</si>
  <si>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</si>
  <si>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</si>
  <si>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</si>
  <si>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</si>
  <si>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</si>
  <si>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</si>
  <si>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</si>
  <si>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</si>
  <si>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</si>
  <si>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</si>
  <si>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</si>
  <si>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</si>
  <si>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</si>
  <si>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</si>
  <si>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</si>
  <si>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</si>
  <si>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</si>
  <si>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</si>
  <si>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</si>
  <si>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</si>
  <si>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</si>
  <si>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</si>
  <si>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</si>
  <si>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</si>
  <si>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</si>
  <si>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</si>
  <si>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</si>
  <si>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</si>
  <si>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</si>
  <si>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</si>
  <si>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</si>
  <si>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</si>
  <si>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</si>
  <si>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</si>
  <si>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</si>
  <si>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</si>
  <si>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</si>
  <si>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</si>
  <si>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</si>
  <si>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</si>
  <si>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</si>
  <si>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</si>
  <si>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</si>
  <si>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</si>
  <si>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</si>
  <si>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</si>
  <si>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</si>
  <si>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</si>
  <si>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</si>
  <si>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</si>
  <si>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</si>
  <si>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</si>
  <si>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</si>
  <si>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</si>
  <si>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</si>
  <si>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</si>
  <si>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</si>
  <si>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</si>
  <si>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</si>
  <si>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</si>
  <si>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</si>
  <si>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</si>
  <si>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</si>
  <si>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</si>
  <si>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</si>
  <si>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</si>
  <si>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</si>
  <si>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</si>
  <si>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</si>
  <si>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</si>
  <si>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</si>
  <si>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</si>
  <si>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</si>
  <si>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</si>
  <si>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</si>
  <si>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</si>
  <si>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</si>
  <si>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</si>
  <si>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</si>
  <si>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</si>
  <si>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</si>
  <si>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</si>
  <si>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</si>
  <si>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</si>
  <si>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</si>
  <si>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</si>
  <si>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</si>
  <si>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</si>
  <si>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</si>
  <si>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</si>
  <si>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</si>
  <si>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</si>
  <si>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</si>
  <si>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</si>
  <si>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</si>
  <si>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</si>
  <si>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</si>
  <si>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</si>
  <si>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</si>
  <si>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</si>
  <si>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</si>
  <si>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</si>
  <si>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</si>
  <si>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</si>
  <si>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</si>
  <si>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</si>
  <si>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</si>
  <si>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</si>
  <si>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</si>
  <si>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</si>
  <si>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</si>
  <si>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</si>
  <si>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</si>
  <si>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</si>
  <si>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</si>
  <si>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</si>
  <si>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</si>
  <si>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</si>
  <si>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</si>
  <si>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</si>
  <si>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</si>
  <si>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</si>
  <si>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</si>
  <si>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</si>
  <si>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</si>
  <si>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</si>
  <si>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</si>
  <si>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</si>
  <si>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</si>
  <si>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</si>
  <si>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</si>
  <si>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</si>
  <si>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</si>
  <si>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</si>
  <si>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</si>
  <si>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</si>
  <si>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</si>
  <si>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</si>
  <si>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</si>
  <si>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</si>
  <si>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</si>
  <si>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</si>
  <si>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</si>
  <si>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</si>
  <si>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</si>
  <si>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</si>
  <si>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</si>
  <si>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</si>
  <si>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</si>
  <si>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</si>
  <si>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</si>
  <si>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</si>
  <si>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</si>
  <si>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</si>
  <si>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</si>
  <si>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</si>
  <si>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</si>
  <si>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</si>
  <si>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</si>
  <si>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</si>
  <si>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</si>
  <si>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</si>
  <si>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</si>
  <si>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</si>
  <si>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</si>
  <si>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</si>
  <si>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</si>
  <si>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</si>
  <si>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</si>
  <si>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</si>
  <si>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</si>
  <si>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</si>
  <si>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</si>
  <si>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</si>
  <si>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</si>
  <si>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</si>
  <si>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</si>
  <si>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</si>
  <si>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</si>
  <si>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</si>
  <si>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</si>
  <si>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</si>
  <si>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</si>
  <si>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</si>
  <si>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</si>
  <si>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</si>
  <si>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</si>
  <si>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</si>
  <si>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</si>
  <si>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</si>
  <si>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</si>
  <si>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</si>
  <si>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</si>
  <si>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</si>
  <si>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</si>
  <si>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</si>
  <si>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</si>
  <si>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</si>
  <si>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</si>
  <si>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</si>
  <si>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</si>
  <si>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</si>
  <si>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</si>
  <si>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</si>
  <si>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</si>
  <si>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</si>
  <si>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</si>
  <si>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</si>
  <si>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</si>
  <si>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</si>
  <si>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</si>
  <si>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</si>
  <si>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</si>
  <si>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</si>
  <si>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</si>
  <si>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</si>
  <si>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</si>
  <si>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</si>
  <si>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</si>
  <si>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</si>
  <si>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</si>
  <si>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</si>
  <si>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</si>
  <si>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</si>
  <si>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</si>
  <si>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</si>
  <si>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</si>
  <si>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</si>
  <si>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</si>
  <si>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</si>
  <si>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</si>
  <si>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</si>
  <si>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</si>
  <si>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</si>
  <si>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</si>
  <si>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</si>
  <si>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</si>
  <si>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</si>
  <si>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</si>
  <si>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</si>
  <si>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</si>
  <si>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</si>
  <si>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</si>
  <si>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</si>
  <si>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</si>
  <si>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</si>
  <si>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</si>
  <si>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</si>
  <si>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</si>
  <si>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</si>
  <si>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</si>
  <si>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</si>
  <si>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</si>
  <si>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</si>
  <si>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</si>
  <si>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</si>
  <si>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</si>
  <si>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</si>
  <si>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</si>
  <si>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</si>
  <si>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</si>
  <si>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</si>
  <si>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</si>
  <si>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</si>
  <si>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</si>
  <si>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</si>
  <si>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</si>
  <si>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</si>
  <si>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</si>
  <si>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</si>
  <si>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</si>
  <si>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</si>
  <si>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</si>
  <si>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</si>
  <si>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</si>
  <si>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</si>
  <si>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</si>
  <si>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</si>
  <si>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</si>
  <si>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</si>
  <si>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</si>
  <si>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</si>
  <si>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</si>
  <si>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</si>
  <si>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</si>
  <si>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</si>
  <si>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</si>
  <si>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</si>
  <si>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</si>
  <si>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</si>
  <si>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</si>
  <si>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</si>
  <si>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</si>
  <si>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</si>
  <si>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</si>
  <si>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</si>
  <si>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</si>
  <si>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</si>
  <si>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</si>
  <si>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</si>
  <si>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</si>
  <si>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</si>
  <si>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</si>
  <si>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</si>
  <si>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</si>
  <si>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</si>
  <si>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</si>
  <si>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</si>
  <si>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</si>
  <si>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</si>
  <si>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</si>
  <si>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</si>
  <si>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</si>
  <si>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</si>
  <si>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</si>
  <si>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</si>
  <si>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</si>
  <si>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</si>
  <si>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</si>
  <si>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</si>
  <si>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</si>
  <si>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</si>
  <si>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</si>
  <si>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</si>
  <si>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</si>
  <si>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</si>
  <si>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</si>
  <si>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</si>
  <si>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</si>
  <si>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</si>
  <si>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</si>
  <si>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</si>
  <si>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</si>
  <si>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</si>
  <si>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</si>
  <si>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</si>
  <si>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</si>
  <si>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</si>
  <si>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</si>
  <si>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</si>
  <si>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</si>
  <si>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</si>
  <si>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</si>
  <si>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</si>
  <si>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</si>
  <si>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</si>
  <si>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</si>
  <si>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</si>
  <si>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</si>
  <si>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</si>
  <si>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</si>
  <si>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</si>
  <si>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</si>
  <si>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</si>
  <si>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</si>
  <si>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</si>
  <si>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</si>
  <si>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</si>
  <si>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</si>
  <si>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</si>
  <si>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</si>
  <si>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</si>
  <si>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</si>
  <si>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</si>
  <si>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</si>
  <si>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</si>
  <si>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</si>
  <si>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</si>
  <si>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</si>
  <si>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</si>
  <si>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</si>
  <si>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</si>
  <si>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</si>
  <si>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</si>
  <si>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</si>
  <si>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</si>
  <si>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</si>
  <si>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</si>
  <si>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</si>
  <si>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</si>
  <si>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</si>
  <si>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</si>
  <si>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</si>
  <si>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</si>
  <si>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</si>
  <si>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</si>
  <si>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</si>
  <si>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</si>
  <si>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</si>
  <si>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</si>
  <si>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</si>
  <si>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</si>
  <si>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</si>
  <si>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</si>
  <si>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</si>
  <si>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</si>
  <si>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</si>
  <si>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</si>
  <si>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</si>
  <si>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</si>
  <si>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</si>
  <si>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</si>
  <si>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</si>
  <si>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</si>
  <si>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</si>
  <si>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</si>
  <si>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</si>
  <si>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</si>
  <si>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</si>
  <si>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</si>
  <si>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</si>
  <si>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</si>
  <si>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</si>
  <si>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</si>
  <si>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</si>
  <si>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</si>
  <si>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</si>
  <si>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</si>
  <si>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</si>
  <si>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</si>
  <si>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</si>
  <si>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</si>
  <si>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</si>
  <si>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</si>
  <si>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</si>
  <si>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</si>
  <si>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</si>
  <si>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</si>
  <si>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</si>
  <si>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</si>
  <si>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</si>
  <si>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</si>
  <si>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</si>
  <si>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</si>
  <si>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</si>
  <si>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</si>
  <si>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</si>
  <si>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</si>
  <si>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</si>
  <si>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</si>
  <si>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</si>
  <si>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</si>
  <si>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</si>
  <si>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</si>
  <si>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</si>
  <si>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</si>
  <si>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</si>
  <si>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</si>
  <si>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</si>
  <si>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</si>
  <si>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</si>
  <si>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</si>
  <si>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</si>
  <si>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</si>
  <si>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</si>
  <si>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</si>
  <si>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</si>
  <si>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</si>
  <si>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</si>
  <si>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</si>
  <si>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</si>
  <si>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</si>
  <si>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</si>
  <si>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</si>
  <si>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</si>
  <si>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</si>
  <si>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</si>
  <si>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</si>
  <si>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</si>
  <si>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</si>
  <si>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</si>
  <si>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</si>
  <si>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</si>
  <si>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</si>
  <si>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</si>
  <si>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</si>
  <si>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</si>
  <si>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</si>
  <si>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</si>
  <si>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</si>
  <si>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</si>
  <si>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</si>
  <si>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</si>
  <si>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</si>
  <si>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</si>
  <si>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</si>
  <si>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</si>
  <si>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</si>
  <si>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</si>
  <si>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</si>
  <si>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</si>
  <si>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</si>
  <si>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</si>
  <si>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</si>
  <si>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</si>
  <si>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</si>
  <si>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</si>
  <si>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</si>
  <si>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</si>
  <si>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</si>
  <si>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</si>
  <si>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</si>
  <si>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</si>
  <si>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</si>
  <si>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</si>
  <si>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</si>
  <si>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</si>
  <si>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</si>
  <si>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</si>
  <si>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</si>
  <si>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</si>
  <si>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</si>
  <si>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</si>
  <si>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</si>
  <si>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</si>
  <si>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</si>
  <si>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</si>
  <si>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</si>
  <si>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</si>
  <si>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</si>
  <si>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</si>
  <si>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</si>
  <si>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</si>
  <si>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</si>
  <si>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</si>
  <si>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</si>
  <si>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</si>
  <si>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</si>
  <si>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</si>
  <si>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</si>
  <si>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</si>
  <si>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</si>
  <si>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</si>
  <si>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</si>
  <si>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</si>
  <si>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</si>
  <si>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</si>
  <si>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</si>
  <si>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</si>
  <si>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</si>
  <si>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</si>
  <si>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</si>
  <si>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</si>
  <si>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</si>
  <si>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</si>
  <si>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</si>
  <si>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</si>
  <si>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</si>
  <si>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</si>
  <si>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</si>
  <si>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</si>
  <si>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</si>
  <si>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</si>
  <si>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</si>
  <si>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</si>
  <si>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</si>
  <si>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</si>
  <si>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</si>
  <si>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</si>
  <si>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</si>
  <si>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</si>
  <si>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</si>
  <si>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</si>
  <si>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</si>
  <si>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</si>
  <si>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</si>
  <si>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</si>
  <si>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</si>
  <si>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</si>
  <si>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</si>
  <si>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</si>
  <si>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</si>
  <si>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</si>
  <si>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</si>
  <si>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</si>
  <si>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</si>
  <si>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</si>
  <si>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</si>
  <si>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</si>
  <si>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</si>
  <si>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</si>
  <si>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</si>
  <si>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</si>
  <si>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</si>
  <si>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</si>
  <si>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</si>
  <si>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</si>
  <si>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</si>
  <si>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</si>
  <si>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</si>
  <si>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</si>
  <si>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</si>
  <si>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</si>
  <si>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</si>
  <si>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</si>
  <si>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</si>
  <si>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</si>
  <si>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</si>
  <si>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</si>
  <si>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</si>
  <si>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</si>
  <si>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</si>
  <si>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</si>
  <si>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</si>
  <si>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</si>
  <si>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</si>
  <si>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</si>
  <si>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</si>
  <si>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</si>
  <si>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</si>
  <si>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</si>
  <si>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</si>
  <si>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</si>
  <si>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</si>
  <si>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</si>
  <si>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</si>
  <si>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</si>
  <si>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</si>
  <si>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</si>
  <si>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</si>
  <si>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</si>
  <si>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</si>
  <si>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</si>
  <si>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</si>
  <si>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</si>
  <si>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</si>
  <si>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</si>
  <si>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</si>
  <si>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</si>
  <si>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</si>
  <si>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</si>
  <si>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</si>
  <si>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</si>
  <si>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</si>
  <si>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</si>
  <si>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</si>
  <si>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</si>
  <si>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</si>
  <si>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</si>
  <si>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</si>
  <si>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</si>
  <si>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</si>
  <si>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</si>
  <si>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</si>
  <si>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</si>
  <si>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</si>
  <si>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</si>
  <si>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</si>
  <si>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</si>
  <si>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</si>
  <si>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</si>
  <si>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</si>
  <si>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</si>
  <si>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</si>
  <si>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</si>
  <si>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</si>
  <si>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</si>
  <si>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</si>
  <si>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</si>
  <si>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</si>
  <si>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</si>
  <si>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</si>
  <si>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</si>
  <si>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</si>
  <si>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</si>
  <si>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</si>
  <si>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</si>
  <si>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</si>
  <si>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</si>
  <si>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</si>
  <si>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</si>
  <si>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</si>
  <si>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</si>
  <si>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</si>
  <si>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</si>
  <si>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</si>
  <si>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</si>
  <si>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</si>
  <si>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</si>
  <si>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</si>
  <si>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</si>
  <si>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</si>
  <si>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</si>
  <si>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</si>
  <si>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</si>
  <si>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</si>
  <si>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</si>
  <si>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</si>
  <si>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</si>
  <si>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</si>
  <si>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</si>
  <si>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</si>
  <si>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</si>
  <si>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</si>
  <si>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</si>
  <si>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</si>
  <si>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</si>
  <si>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</si>
  <si>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</si>
  <si>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</si>
  <si>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</si>
  <si>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</si>
  <si>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</si>
  <si>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</si>
  <si>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</si>
  <si>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</si>
  <si>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</si>
  <si>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</si>
  <si>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</si>
  <si>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</si>
  <si>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</si>
  <si>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</si>
  <si>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</si>
  <si>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</si>
  <si>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</si>
  <si>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</si>
  <si>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</si>
  <si>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</si>
  <si>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</si>
  <si>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</si>
  <si>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</si>
  <si>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</si>
  <si>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</si>
  <si>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</si>
  <si>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</si>
  <si>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</si>
  <si>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</si>
  <si>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</si>
  <si>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</si>
  <si>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</si>
  <si>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</si>
  <si>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</si>
  <si>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</si>
  <si>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</si>
  <si>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</si>
  <si>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</si>
  <si>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</si>
  <si>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</si>
  <si>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</si>
  <si>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</si>
  <si>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</si>
  <si>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</si>
  <si>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</si>
  <si>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</si>
  <si>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</si>
  <si>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</si>
  <si>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</si>
  <si>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</si>
  <si>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</si>
  <si>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</si>
  <si>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</si>
  <si>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</si>
  <si>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</si>
  <si>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</si>
  <si>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</si>
  <si>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</si>
  <si>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</si>
  <si>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</si>
  <si>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</si>
  <si>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</si>
  <si>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</si>
  <si>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</si>
  <si>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</si>
  <si>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</si>
  <si>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</si>
  <si>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</si>
  <si>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</si>
  <si>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</si>
  <si>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</si>
  <si>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</si>
  <si>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</si>
  <si>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</si>
  <si>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</si>
  <si>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</si>
  <si>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</si>
  <si>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</si>
  <si>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</si>
  <si>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</si>
  <si>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</si>
  <si>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</si>
  <si>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</si>
  <si>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</si>
  <si>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</si>
  <si>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</si>
  <si>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</si>
  <si>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</si>
  <si>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</si>
  <si>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</si>
  <si>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</si>
  <si>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</si>
  <si>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</si>
  <si>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</si>
  <si>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</si>
  <si>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</si>
  <si>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</si>
  <si>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</si>
  <si>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</si>
  <si>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</si>
  <si>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</si>
  <si>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</si>
  <si>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</si>
  <si>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</si>
  <si>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</si>
  <si>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</si>
  <si>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</si>
  <si>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</si>
  <si>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</si>
  <si>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</si>
  <si>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</si>
  <si>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</si>
  <si>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</si>
  <si>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</si>
  <si>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</si>
  <si>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</si>
  <si>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</si>
  <si>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</si>
  <si>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</si>
  <si>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</si>
  <si>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</si>
  <si>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</si>
  <si>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</si>
  <si>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</si>
  <si>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</si>
  <si>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</si>
  <si>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</si>
  <si>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</si>
  <si>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</si>
  <si>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</si>
  <si>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</si>
  <si>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</si>
  <si>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</si>
  <si>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</si>
  <si>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</si>
  <si>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</si>
  <si>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</si>
  <si>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</si>
  <si>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</si>
  <si>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</si>
  <si>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</si>
  <si>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</si>
  <si>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</si>
  <si>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</si>
  <si>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</si>
  <si>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</si>
  <si>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</si>
  <si>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</si>
  <si>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</si>
  <si>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</si>
  <si>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</si>
  <si>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</si>
  <si>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</si>
  <si>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</si>
  <si>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</si>
  <si>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</si>
  <si>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</si>
  <si>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</si>
  <si>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</si>
  <si>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</si>
  <si>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</si>
  <si>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</si>
  <si>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</si>
  <si>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</si>
  <si>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</si>
  <si>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</si>
  <si>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</si>
  <si>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</si>
  <si>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</si>
  <si>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</si>
  <si>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</si>
  <si>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</si>
  <si>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</si>
  <si>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</si>
  <si>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</si>
  <si>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</si>
  <si>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</si>
  <si>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</si>
  <si>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</si>
  <si>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</si>
  <si>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</si>
  <si>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</si>
  <si>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</si>
  <si>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</si>
  <si>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</si>
  <si>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</si>
  <si>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</si>
  <si>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</si>
  <si>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</si>
  <si>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</si>
  <si>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</si>
  <si>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</si>
  <si>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</si>
  <si>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</si>
  <si>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</si>
  <si>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</si>
  <si>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</si>
  <si>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</si>
  <si>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</si>
  <si>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</si>
  <si>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</si>
  <si>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</si>
  <si>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</si>
  <si>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</si>
  <si>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</si>
  <si>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</si>
  <si>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</si>
  <si>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</si>
  <si>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</si>
  <si>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</si>
  <si>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</si>
  <si>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</si>
  <si>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</si>
  <si>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</si>
  <si>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</si>
  <si>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</si>
  <si>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</si>
  <si>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</si>
  <si>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</si>
  <si>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</si>
  <si>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</si>
  <si>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</si>
  <si>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</si>
  <si>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</si>
  <si>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</si>
  <si>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</si>
  <si>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</si>
  <si>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</si>
  <si>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</si>
  <si>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</si>
  <si>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</si>
  <si>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</si>
  <si>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</si>
  <si>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</si>
  <si>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</si>
  <si>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</si>
  <si>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</si>
  <si>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</si>
  <si>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</si>
  <si>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</si>
  <si>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</si>
  <si>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</si>
  <si>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</si>
  <si>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</si>
  <si>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</si>
  <si>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</si>
  <si>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</si>
  <si>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</si>
  <si>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</si>
  <si>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</si>
  <si>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</si>
  <si>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</si>
  <si>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</si>
  <si>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</si>
  <si>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</si>
  <si>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</si>
  <si>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</si>
  <si>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</si>
  <si>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</si>
  <si>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</si>
  <si>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</si>
  <si>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</si>
  <si>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</si>
  <si>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</si>
  <si>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</si>
  <si>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</si>
  <si>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</si>
  <si>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</si>
  <si>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</si>
  <si>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</si>
  <si>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</si>
  <si>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</si>
  <si>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</si>
  <si>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</si>
  <si>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</si>
  <si>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</si>
  <si>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</si>
  <si>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</si>
  <si>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</si>
  <si>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</si>
  <si>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</si>
  <si>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</si>
  <si>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</si>
  <si>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</si>
  <si>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</si>
  <si>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</si>
  <si>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</si>
  <si>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</si>
  <si>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</si>
  <si>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</si>
  <si>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</si>
  <si>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</si>
  <si>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</si>
  <si>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</si>
  <si>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</si>
  <si>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</si>
  <si>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</si>
  <si>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</si>
  <si>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</si>
  <si>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</si>
  <si>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</si>
  <si>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</si>
  <si>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</si>
  <si>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</si>
  <si>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</si>
  <si>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</si>
  <si>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</si>
  <si>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</si>
  <si>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</si>
  <si>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</si>
  <si>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</si>
  <si>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</si>
  <si>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</si>
  <si>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</si>
  <si>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</si>
  <si>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</si>
  <si>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</si>
  <si>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</si>
  <si>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</si>
  <si>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</si>
  <si>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</si>
  <si>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</si>
  <si>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</si>
  <si>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</si>
  <si>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</si>
  <si>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</si>
  <si>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</si>
  <si>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</si>
  <si>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</si>
  <si>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</si>
  <si>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</si>
  <si>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</si>
  <si>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</si>
  <si>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</si>
  <si>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</si>
  <si>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</si>
  <si>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</si>
  <si>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</si>
  <si>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</si>
  <si>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</si>
  <si>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</si>
  <si>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</si>
  <si>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</si>
  <si>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</si>
  <si>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</si>
  <si>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</si>
  <si>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</si>
  <si>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</si>
  <si>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</si>
  <si>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</si>
  <si>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</si>
  <si>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</si>
  <si>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</si>
  <si>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</si>
  <si>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</si>
  <si>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</si>
  <si>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</si>
  <si>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</si>
  <si>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</si>
  <si>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</si>
  <si>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</si>
  <si>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</si>
  <si>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</si>
  <si>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</si>
  <si>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</si>
  <si>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</si>
  <si>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</si>
  <si>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</si>
  <si>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</si>
  <si>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</si>
  <si>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</si>
  <si>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</si>
  <si>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</si>
  <si>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</si>
  <si>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</si>
  <si>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</si>
  <si>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</si>
  <si>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</si>
  <si>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</si>
  <si>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</si>
  <si>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</si>
  <si>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</si>
  <si>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</si>
  <si>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</si>
  <si>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</si>
  <si>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</si>
  <si>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</si>
  <si>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</si>
  <si>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</si>
  <si>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</si>
  <si>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</si>
  <si>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</si>
  <si>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</si>
  <si>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</si>
  <si>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</si>
  <si>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</si>
  <si>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</si>
  <si>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</si>
  <si>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</si>
  <si>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</si>
  <si>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</si>
  <si>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</si>
  <si>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</si>
  <si>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</si>
  <si>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</si>
  <si>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</si>
  <si>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</si>
  <si>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</si>
  <si>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</si>
  <si>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</si>
  <si>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</si>
  <si>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</si>
  <si>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</si>
  <si>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</si>
  <si>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</si>
  <si>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</si>
  <si>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</si>
  <si>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</si>
  <si>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</si>
  <si>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</si>
  <si>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</si>
  <si>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</si>
  <si>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</si>
  <si>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</si>
  <si>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</si>
  <si>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</si>
  <si>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</si>
  <si>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</si>
  <si>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</si>
  <si>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</si>
  <si>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</si>
  <si>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</si>
  <si>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</si>
  <si>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</si>
  <si>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</si>
  <si>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</si>
  <si>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</si>
  <si>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</si>
  <si>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</si>
  <si>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</si>
  <si>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</si>
  <si>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</si>
  <si>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</si>
  <si>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</si>
  <si>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</si>
  <si>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</si>
  <si>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</si>
  <si>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</si>
  <si>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</si>
  <si>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</si>
  <si>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</si>
  <si>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</si>
  <si>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</si>
  <si>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</si>
  <si>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</si>
  <si>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</si>
  <si>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</si>
  <si>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</si>
  <si>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</si>
  <si>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</si>
  <si>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</si>
  <si>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</si>
  <si>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</si>
  <si>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</si>
  <si>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</si>
  <si>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</si>
  <si>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</si>
  <si>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</si>
  <si>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</si>
  <si>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</si>
  <si>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</si>
  <si>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</si>
  <si>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</si>
  <si>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</si>
  <si>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</si>
  <si>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</si>
  <si>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</si>
  <si>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</si>
  <si>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</si>
  <si>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</si>
  <si>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</si>
  <si>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</si>
  <si>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</si>
  <si>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</si>
  <si>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</si>
  <si>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</si>
  <si>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</si>
  <si>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</si>
  <si>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</si>
  <si>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</si>
  <si>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</si>
  <si>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</si>
  <si>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</si>
  <si>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</si>
  <si>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</si>
  <si>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</si>
  <si>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</si>
  <si>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</si>
  <si>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</si>
  <si>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</si>
  <si>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</si>
  <si>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</si>
  <si>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</si>
  <si>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</si>
  <si>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</si>
  <si>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</si>
  <si>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</si>
  <si>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</si>
  <si>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</si>
  <si>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</si>
  <si>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</si>
  <si>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</si>
  <si>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</si>
  <si>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</si>
  <si>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</si>
  <si>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</si>
  <si>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</si>
  <si>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</si>
  <si>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</si>
  <si>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</si>
  <si>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</si>
  <si>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</si>
  <si>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</si>
  <si>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</si>
  <si>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</si>
  <si>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</si>
  <si>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</si>
  <si>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</si>
  <si>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</si>
  <si>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</si>
  <si>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</si>
  <si>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</si>
  <si>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</si>
  <si>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</si>
  <si>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</si>
  <si>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</si>
  <si>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</si>
  <si>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</si>
  <si>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</si>
  <si>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</si>
  <si>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</si>
  <si>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</si>
  <si>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</si>
  <si>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</si>
  <si>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</si>
  <si>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</si>
  <si>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</si>
  <si>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</si>
  <si>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</si>
  <si>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</si>
  <si>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</si>
  <si>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</si>
  <si>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</si>
  <si>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</si>
  <si>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</si>
  <si>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</si>
  <si>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</si>
  <si>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</si>
  <si>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</si>
  <si>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</si>
  <si>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</si>
  <si>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</si>
  <si>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</si>
  <si>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</si>
  <si>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</si>
  <si>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</si>
  <si>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</si>
  <si>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</si>
  <si>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</si>
  <si>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</si>
  <si>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</si>
  <si>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</si>
  <si>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</si>
  <si>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</si>
  <si>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</si>
  <si>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</si>
  <si>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</si>
  <si>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</si>
  <si>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</si>
  <si>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</si>
  <si>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</si>
  <si>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</si>
  <si>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</si>
  <si>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</si>
  <si>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</si>
  <si>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</si>
  <si>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</si>
  <si>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</si>
  <si>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</si>
  <si>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</si>
  <si>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</si>
  <si>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</si>
  <si>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</si>
  <si>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</si>
  <si>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</si>
  <si>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</si>
  <si>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</si>
  <si>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</si>
  <si>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</si>
  <si>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</si>
  <si>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</si>
  <si>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</si>
  <si>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</si>
  <si>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</si>
  <si>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</si>
  <si>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</si>
  <si>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</si>
  <si>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</si>
  <si>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</si>
  <si>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</si>
  <si>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</si>
  <si>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</si>
  <si>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</si>
  <si>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</si>
  <si>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</si>
  <si>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</si>
  <si>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</si>
  <si>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</si>
  <si>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</si>
  <si>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</si>
  <si>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</si>
  <si>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</si>
  <si>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</si>
  <si>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</si>
  <si>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</si>
  <si>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</si>
  <si>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</si>
  <si>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</si>
  <si>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</si>
  <si>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</si>
  <si>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</si>
  <si>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</si>
  <si>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</si>
  <si>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</si>
  <si>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</si>
  <si>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</si>
  <si>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</si>
  <si>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</si>
  <si>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</si>
  <si>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</si>
  <si>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</si>
  <si>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</si>
  <si>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</si>
  <si>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</si>
  <si>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</si>
  <si>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</si>
  <si>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</si>
  <si>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</si>
  <si>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</si>
  <si>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</si>
  <si>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</si>
  <si>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</si>
  <si>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</si>
  <si>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</si>
  <si>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</si>
  <si>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</si>
  <si>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</si>
  <si>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</si>
  <si>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</si>
  <si>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</si>
  <si>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</si>
  <si>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</si>
  <si>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</si>
  <si>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</si>
  <si>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</si>
  <si>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</si>
  <si>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</si>
  <si>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</si>
  <si>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</si>
  <si>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</si>
  <si>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</si>
  <si>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</si>
  <si>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</si>
  <si>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</si>
  <si>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</si>
  <si>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</si>
  <si>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</si>
  <si>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</si>
  <si>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</si>
  <si>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</si>
  <si>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</si>
  <si>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</si>
  <si>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</si>
  <si>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</si>
  <si>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</si>
  <si>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</si>
  <si>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</si>
  <si>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</si>
  <si>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</si>
  <si>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</si>
  <si>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</si>
  <si>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</si>
  <si>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</si>
  <si>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</si>
  <si>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</si>
  <si>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</si>
  <si>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</si>
  <si>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</si>
  <si>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</si>
  <si>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</si>
  <si>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</si>
  <si>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</si>
  <si>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</si>
  <si>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</si>
  <si>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</si>
  <si>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</si>
  <si>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</si>
  <si>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</si>
  <si>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</si>
  <si>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</si>
  <si>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</si>
  <si>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</si>
  <si>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</si>
  <si>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</si>
  <si>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</si>
  <si>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</si>
  <si>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</si>
  <si>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</si>
  <si>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</si>
  <si>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</si>
  <si>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</si>
  <si>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</si>
  <si>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</si>
  <si>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</si>
  <si>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</si>
  <si>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</si>
  <si>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</si>
  <si>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</si>
  <si>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</si>
  <si>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</si>
  <si>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</si>
  <si>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</si>
  <si>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</si>
  <si>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</si>
  <si>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</si>
  <si>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</si>
  <si>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</si>
  <si>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</si>
  <si>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</si>
  <si>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</si>
  <si>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</si>
  <si>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</si>
  <si>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</si>
  <si>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</si>
  <si>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</si>
  <si>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</si>
  <si>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</si>
  <si>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</si>
  <si>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</si>
  <si>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</si>
  <si>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</si>
  <si>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</si>
  <si>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</si>
  <si>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</si>
  <si>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</si>
  <si>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</si>
  <si>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</si>
  <si>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</si>
  <si>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</si>
  <si>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</si>
  <si>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</si>
  <si>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</si>
  <si>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</si>
  <si>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</si>
  <si>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</si>
  <si>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</si>
  <si>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</si>
  <si>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</si>
  <si>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</si>
  <si>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</si>
  <si>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</si>
  <si>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</si>
  <si>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</si>
  <si>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</si>
  <si>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</si>
  <si>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</si>
  <si>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</si>
  <si>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</si>
  <si>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</si>
  <si>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</si>
  <si>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</si>
  <si>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</si>
  <si>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</si>
  <si>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</si>
  <si>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</si>
  <si>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</si>
  <si>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</si>
  <si>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</si>
  <si>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</si>
  <si>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</si>
  <si>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</si>
  <si>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</si>
  <si>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</si>
  <si>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</si>
  <si>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</si>
  <si>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</si>
  <si>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</si>
  <si>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</si>
  <si>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</si>
  <si>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</si>
  <si>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</si>
  <si>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</si>
  <si>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</si>
  <si>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</si>
  <si>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</si>
  <si>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</si>
  <si>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</si>
  <si>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</si>
  <si>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</si>
  <si>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</si>
  <si>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</si>
  <si>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</si>
  <si>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</si>
  <si>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</si>
  <si>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</si>
  <si>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</si>
  <si>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</si>
  <si>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</si>
  <si>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</si>
  <si>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</si>
  <si>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</si>
  <si>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</si>
  <si>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</si>
  <si>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</si>
  <si>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</si>
  <si>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</si>
  <si>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</si>
  <si>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</si>
  <si>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</si>
  <si>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</si>
  <si>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</si>
  <si>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</si>
  <si>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</si>
  <si>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</si>
  <si>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</si>
  <si>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</si>
  <si>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</si>
  <si>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</si>
  <si>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</si>
  <si>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</si>
  <si>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</si>
  <si>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</si>
  <si>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</si>
  <si>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</si>
  <si>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</si>
  <si>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</si>
  <si>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</si>
  <si>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</si>
  <si>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</si>
  <si>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</si>
  <si>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</si>
  <si>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</si>
  <si>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</si>
  <si>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</si>
  <si>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</si>
  <si>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</si>
  <si>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</si>
  <si>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</si>
  <si>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</si>
  <si>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</si>
  <si>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</si>
  <si>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</si>
  <si>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</si>
  <si>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</si>
  <si>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</si>
  <si>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</si>
  <si>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</si>
  <si>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</si>
  <si>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</si>
  <si>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</si>
  <si>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</si>
  <si>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</si>
  <si>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</si>
  <si>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</si>
  <si>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</si>
  <si>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</si>
  <si>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</si>
  <si>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</si>
  <si>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</si>
  <si>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</si>
  <si>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</si>
  <si>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</si>
  <si>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</si>
  <si>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</si>
  <si>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</si>
  <si>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</si>
  <si>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</si>
  <si>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</si>
  <si>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</si>
  <si>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</si>
  <si>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</si>
  <si>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</si>
  <si>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</si>
  <si>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</si>
  <si>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</si>
  <si>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</si>
  <si>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</si>
  <si>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</si>
  <si>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</si>
  <si>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</si>
  <si>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</si>
  <si>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</si>
  <si>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</si>
  <si>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</si>
  <si>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</si>
  <si>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</si>
  <si>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</si>
  <si>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</si>
  <si>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</si>
  <si>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</si>
  <si>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</si>
  <si>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</si>
  <si>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</si>
  <si>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</si>
  <si>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</si>
  <si>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</si>
  <si>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</si>
  <si>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</si>
  <si>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</si>
  <si>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</si>
  <si>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</si>
  <si>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</si>
  <si>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</si>
  <si>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</si>
  <si>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</si>
  <si>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</si>
  <si>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</si>
  <si>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</si>
  <si>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</si>
  <si>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</si>
  <si>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</si>
  <si>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</si>
  <si>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</si>
  <si>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</si>
  <si>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</si>
  <si>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</si>
  <si>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</si>
  <si>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</si>
  <si>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</si>
  <si>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</si>
  <si>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</si>
  <si>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</si>
  <si>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</si>
  <si>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</si>
  <si>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</si>
  <si>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</si>
  <si>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</si>
  <si>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</si>
  <si>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</si>
  <si>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</si>
  <si>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</si>
  <si>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</si>
  <si>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</si>
  <si>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</si>
  <si>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</si>
  <si>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</si>
  <si>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</si>
  <si>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</si>
  <si>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</si>
  <si>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</si>
  <si>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</si>
  <si>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</si>
  <si>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</si>
  <si>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</si>
  <si>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</si>
  <si>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</si>
  <si>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</si>
  <si>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</si>
  <si>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</si>
  <si>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</si>
  <si>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</si>
  <si>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</si>
  <si>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</si>
  <si>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</si>
  <si>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</si>
  <si>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</si>
  <si>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</si>
  <si>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</si>
  <si>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</si>
  <si>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</si>
  <si>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</si>
  <si>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</si>
  <si>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</si>
  <si>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</si>
  <si>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</si>
  <si>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</si>
  <si>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</si>
  <si>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</si>
  <si>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</si>
  <si>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</si>
  <si>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</si>
  <si>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</si>
  <si>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</si>
  <si>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</si>
  <si>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</si>
  <si>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</si>
  <si>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</si>
  <si>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</si>
  <si>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</si>
  <si>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</si>
  <si>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</si>
  <si>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</si>
  <si>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</si>
  <si>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</si>
  <si>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</si>
  <si>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</si>
  <si>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</si>
  <si>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</si>
  <si>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</si>
  <si>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</si>
  <si>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</si>
  <si>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</si>
  <si>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</si>
  <si>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</si>
  <si>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</si>
  <si>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</si>
  <si>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</si>
  <si>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</si>
  <si>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</si>
  <si>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</si>
  <si>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</si>
  <si>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</si>
  <si>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</si>
  <si>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</si>
  <si>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</si>
  <si>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</si>
  <si>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</si>
  <si>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</si>
  <si>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</si>
  <si>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</si>
  <si>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</si>
  <si>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</si>
  <si>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</si>
  <si>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</si>
  <si>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</si>
  <si>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</si>
  <si>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</si>
  <si>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</si>
  <si>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</si>
  <si>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</si>
  <si>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</si>
  <si>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</si>
  <si>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</si>
  <si>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</si>
  <si>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</si>
  <si>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</si>
  <si>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</si>
  <si>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</si>
  <si>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</si>
  <si>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</si>
  <si>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</si>
  <si>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</si>
  <si>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</si>
  <si>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</si>
  <si>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</si>
  <si>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</si>
  <si>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</si>
  <si>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</si>
  <si>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</si>
  <si>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</si>
  <si>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</si>
  <si>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</si>
  <si>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</si>
  <si>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</si>
  <si>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</si>
  <si>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</si>
  <si>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</si>
  <si>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</si>
  <si>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</si>
  <si>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</si>
  <si>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</si>
  <si>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</si>
  <si>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</si>
  <si>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</si>
  <si>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</si>
  <si>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</si>
  <si>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</si>
  <si>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</si>
  <si>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</si>
  <si>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</si>
  <si>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</si>
  <si>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</si>
  <si>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</si>
  <si>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</si>
  <si>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</si>
  <si>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</si>
  <si>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</si>
  <si>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</si>
  <si>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</si>
  <si>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</si>
  <si>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</si>
  <si>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</si>
  <si>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</si>
  <si>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</si>
  <si>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</si>
  <si>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</si>
  <si>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</si>
  <si>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</si>
  <si>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</si>
  <si>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</si>
  <si>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</si>
  <si>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</si>
  <si>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</si>
  <si>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</si>
  <si>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</si>
  <si>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</si>
  <si>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</si>
  <si>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</si>
  <si>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</si>
  <si>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</si>
  <si>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</si>
  <si>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</si>
  <si>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</si>
  <si>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</si>
  <si>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</si>
  <si>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</si>
  <si>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</si>
  <si>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</si>
  <si>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</si>
  <si>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</si>
  <si>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</si>
  <si>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</si>
  <si>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</si>
  <si>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</si>
  <si>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</si>
  <si>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</si>
  <si>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</si>
  <si>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</si>
  <si>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</si>
  <si>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</si>
  <si>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</si>
  <si>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</si>
  <si>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</si>
  <si>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</si>
  <si>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</si>
  <si>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</si>
  <si>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</si>
  <si>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</si>
  <si>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</si>
  <si>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</si>
  <si>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</si>
  <si>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</si>
  <si>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</si>
  <si>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</si>
  <si>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</si>
  <si>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</si>
  <si>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</si>
  <si>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</si>
  <si>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</si>
  <si>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</si>
  <si>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</si>
  <si>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</si>
  <si>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</si>
  <si>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</si>
  <si>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</si>
  <si>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</si>
  <si>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</si>
  <si>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</si>
  <si>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</si>
  <si>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</si>
  <si>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</si>
  <si>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</si>
  <si>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</si>
  <si>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</si>
  <si>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</si>
  <si>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</si>
  <si>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</si>
  <si>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</si>
  <si>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</si>
  <si>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</si>
  <si>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</si>
  <si>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</si>
  <si>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</si>
  <si>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</si>
  <si>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</si>
  <si>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</si>
  <si>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</si>
  <si>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</si>
  <si>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</si>
  <si>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</si>
  <si>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</si>
  <si>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</si>
  <si>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</si>
  <si>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</si>
  <si>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</si>
  <si>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</si>
  <si>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</si>
  <si>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</si>
  <si>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</si>
  <si>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</si>
  <si>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</si>
  <si>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</si>
  <si>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</si>
  <si>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</si>
  <si>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</si>
  <si>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</si>
  <si>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</si>
  <si>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</si>
  <si>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</si>
  <si>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</si>
  <si>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</si>
  <si>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</si>
  <si>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</si>
  <si>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</si>
  <si>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</si>
  <si>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</si>
  <si>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</si>
  <si>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</si>
  <si>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</si>
  <si>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</si>
  <si>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</si>
  <si>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</si>
  <si>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</si>
  <si>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</si>
  <si>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</si>
  <si>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</si>
  <si>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</si>
  <si>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</si>
  <si>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</si>
  <si>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</si>
  <si>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</si>
  <si>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</si>
  <si>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</si>
  <si>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</si>
  <si>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</si>
  <si>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</si>
  <si>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</si>
  <si>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</si>
  <si>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</si>
  <si>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</si>
  <si>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</si>
  <si>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</si>
  <si>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</si>
  <si>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</si>
  <si>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</si>
  <si>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</si>
  <si>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</si>
  <si>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</si>
  <si>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</si>
  <si>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</si>
  <si>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</si>
  <si>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</si>
  <si>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</si>
  <si>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</si>
  <si>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</si>
  <si>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</si>
  <si>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</si>
  <si>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</si>
  <si>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</si>
  <si>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</si>
  <si>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</si>
  <si>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</si>
  <si>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</si>
  <si>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</si>
  <si>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</si>
  <si>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</si>
  <si>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</si>
  <si>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</si>
  <si>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</si>
  <si>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</si>
  <si>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</si>
  <si>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</si>
  <si>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</si>
  <si>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</si>
  <si>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</si>
  <si>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</si>
  <si>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</si>
  <si>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</si>
  <si>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</si>
  <si>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</si>
  <si>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</si>
  <si>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</si>
  <si>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</si>
  <si>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</si>
  <si>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</si>
  <si>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</si>
  <si>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</si>
  <si>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</si>
  <si>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</si>
  <si>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</si>
  <si>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</si>
  <si>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</si>
  <si>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</si>
  <si>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</si>
  <si>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</si>
  <si>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</si>
  <si>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</si>
  <si>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</si>
  <si>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</si>
  <si>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</si>
  <si>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</si>
  <si>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</si>
  <si>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</si>
  <si>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</si>
  <si>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</si>
  <si>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</si>
  <si>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</si>
  <si>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</si>
  <si>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</si>
  <si>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</si>
  <si>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</si>
  <si>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</si>
  <si>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</si>
  <si>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</si>
  <si>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</si>
  <si>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</si>
  <si>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</si>
  <si>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</si>
  <si>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</si>
  <si>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</si>
  <si>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</si>
  <si>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</si>
  <si>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</si>
  <si>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</si>
  <si>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</si>
  <si>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</si>
  <si>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</si>
  <si>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</si>
  <si>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</si>
  <si>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</si>
  <si>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</si>
  <si>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</si>
  <si>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</si>
  <si>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</si>
  <si>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</si>
  <si>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</si>
  <si>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</si>
  <si>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</si>
  <si>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</si>
  <si>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</si>
  <si>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</si>
  <si>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</si>
  <si>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</si>
  <si>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</si>
  <si>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</si>
  <si>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</si>
  <si>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</si>
  <si>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</si>
  <si>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</si>
  <si>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</si>
  <si>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</si>
  <si>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</si>
  <si>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</si>
  <si>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</si>
  <si>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</si>
  <si>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</si>
  <si>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</si>
  <si>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</si>
  <si>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</si>
  <si>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</si>
  <si>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</si>
  <si>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</si>
  <si>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</si>
  <si>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</si>
  <si>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</si>
  <si>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</si>
  <si>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</si>
  <si>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</si>
  <si>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</si>
  <si>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</si>
  <si>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</si>
  <si>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</si>
  <si>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</si>
  <si>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</si>
  <si>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</si>
  <si>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</si>
  <si>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</si>
  <si>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</si>
  <si>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</si>
  <si>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</si>
  <si>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</si>
  <si>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</si>
  <si>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</si>
  <si>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</si>
  <si>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</si>
  <si>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</si>
  <si>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</si>
  <si>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</si>
  <si>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</si>
  <si>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</si>
  <si>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</si>
  <si>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</si>
  <si>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</si>
  <si>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</si>
  <si>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</si>
  <si>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</si>
  <si>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</si>
  <si>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</si>
  <si>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</si>
  <si>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</si>
  <si>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</si>
  <si>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</si>
  <si>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</si>
  <si>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</si>
  <si>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</si>
  <si>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</si>
  <si>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</si>
  <si>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</si>
  <si>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</si>
  <si>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</si>
  <si>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</si>
  <si>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</si>
  <si>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</si>
  <si>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</si>
  <si>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</si>
  <si>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</si>
  <si>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</si>
  <si>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</si>
  <si>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</si>
  <si>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</si>
  <si>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</si>
  <si>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</si>
  <si>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</si>
  <si>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</si>
  <si>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</si>
  <si>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</si>
  <si>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</si>
  <si>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</si>
  <si>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</si>
  <si>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</si>
  <si>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</si>
  <si>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</si>
  <si>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</si>
  <si>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</si>
  <si>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</si>
  <si>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</si>
  <si>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</si>
  <si>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</si>
  <si>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</si>
  <si>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</si>
  <si>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</si>
  <si>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</si>
  <si>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</si>
  <si>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</si>
  <si>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</si>
  <si>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</si>
  <si>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</si>
  <si>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</si>
  <si>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</si>
  <si>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</si>
  <si>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</si>
  <si>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</si>
  <si>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</si>
  <si>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</si>
  <si>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</si>
  <si>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</si>
  <si>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</si>
  <si>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</si>
  <si>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</si>
  <si>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</si>
  <si>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</si>
  <si>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</si>
  <si>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</si>
  <si>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</si>
  <si>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</si>
  <si>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</si>
  <si>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</si>
  <si>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</si>
  <si>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</si>
  <si>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</si>
  <si>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</si>
  <si>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</si>
  <si>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</si>
  <si>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</si>
  <si>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</si>
  <si>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</si>
  <si>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</si>
  <si>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</si>
  <si>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</si>
  <si>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</si>
  <si>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</si>
  <si>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</si>
  <si>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</si>
  <si>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</si>
  <si>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</si>
  <si>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</si>
  <si>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</si>
  <si>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</si>
  <si>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</si>
  <si>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</si>
  <si>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</si>
  <si>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</si>
  <si>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</si>
  <si>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</si>
  <si>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</si>
  <si>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</si>
  <si>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</si>
  <si>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</si>
  <si>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</si>
  <si>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</si>
  <si>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</si>
  <si>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</si>
  <si>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</si>
  <si>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</si>
  <si>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</si>
  <si>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</si>
  <si>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</si>
  <si>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</si>
  <si>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</si>
  <si>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</si>
  <si>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</si>
  <si>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</si>
  <si>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</si>
  <si>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</si>
  <si>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</si>
  <si>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</si>
  <si>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</si>
  <si>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</si>
  <si>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</si>
  <si>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</si>
  <si>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</si>
  <si>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</si>
  <si>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</si>
  <si>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</si>
  <si>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</si>
  <si>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</si>
  <si>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</si>
  <si>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</si>
  <si>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</si>
  <si>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</si>
  <si>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</si>
  <si>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</si>
  <si>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</si>
  <si>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</si>
  <si>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</si>
  <si>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</si>
  <si>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</si>
  <si>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</si>
  <si>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</si>
  <si>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</si>
  <si>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</si>
  <si>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</si>
  <si>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</si>
  <si>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</si>
  <si>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</si>
  <si>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</si>
  <si>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</si>
  <si>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</si>
  <si>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</si>
  <si>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</si>
  <si>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</si>
  <si>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</si>
  <si>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</si>
  <si>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</si>
  <si>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</si>
  <si>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</si>
  <si>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</si>
  <si>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</si>
  <si>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</si>
  <si>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</si>
  <si>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</si>
  <si>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</si>
  <si>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</si>
  <si>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</si>
  <si>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</si>
  <si>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</si>
  <si>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</si>
  <si>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</si>
  <si>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</si>
  <si>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</si>
  <si>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</si>
  <si>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</si>
  <si>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</si>
  <si>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</si>
  <si>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</si>
  <si>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</si>
  <si>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</si>
  <si>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</si>
  <si>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</si>
  <si>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</si>
  <si>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</si>
  <si>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</si>
  <si>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</si>
  <si>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</si>
  <si>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</si>
  <si>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</si>
  <si>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</si>
  <si>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</si>
  <si>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</si>
  <si>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</si>
  <si>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</si>
  <si>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</si>
  <si>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</si>
  <si>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</si>
  <si>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</si>
  <si>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</si>
  <si>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</si>
  <si>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</si>
  <si>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</si>
  <si>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</si>
  <si>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</si>
  <si>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</si>
  <si>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</si>
  <si>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</si>
  <si>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</si>
  <si>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</si>
  <si>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</si>
  <si>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</si>
  <si>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</si>
  <si>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</si>
  <si>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</si>
  <si>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</si>
  <si>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</si>
  <si>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</si>
  <si>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</si>
  <si>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</si>
  <si>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</si>
  <si>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</si>
  <si>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</si>
  <si>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</si>
  <si>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</si>
  <si>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</si>
  <si>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</si>
  <si>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</si>
  <si>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</si>
  <si>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</si>
  <si>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</si>
  <si>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</si>
  <si>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</si>
  <si>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</si>
  <si>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</si>
  <si>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</si>
  <si>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</si>
  <si>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</si>
  <si>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</si>
  <si>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</si>
  <si>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</si>
  <si>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</si>
  <si>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</si>
  <si>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</si>
  <si>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</si>
  <si>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</si>
  <si>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</si>
  <si>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</si>
  <si>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</si>
  <si>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</si>
  <si>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</si>
  <si>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</si>
  <si>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</si>
  <si>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</si>
  <si>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</si>
  <si>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</si>
  <si>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</si>
  <si>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</si>
  <si>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</si>
  <si>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</si>
  <si>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</si>
  <si>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</si>
  <si>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</si>
  <si>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</si>
  <si>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</si>
  <si>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</si>
  <si>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</si>
  <si>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</si>
  <si>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</si>
  <si>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</si>
  <si>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</si>
  <si>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</si>
  <si>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</si>
  <si>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</si>
  <si>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</si>
  <si>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</si>
  <si>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</si>
  <si>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</si>
  <si>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</si>
  <si>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</si>
  <si>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</si>
  <si>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</si>
  <si>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</si>
  <si>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</si>
  <si>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</si>
  <si>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</si>
  <si>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</si>
  <si>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</si>
  <si>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</si>
  <si>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</si>
  <si>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</si>
  <si>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</si>
  <si>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</si>
  <si>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</si>
  <si>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</si>
  <si>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</si>
  <si>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</si>
  <si>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</si>
  <si>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</si>
  <si>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</si>
  <si>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</si>
  <si>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</si>
  <si>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</si>
  <si>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</si>
  <si>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</si>
  <si>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</si>
  <si>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</si>
  <si>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</si>
  <si>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</si>
  <si>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</si>
  <si>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</si>
  <si>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</si>
  <si>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</si>
  <si>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</si>
  <si>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</si>
  <si>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</si>
  <si>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</si>
  <si>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</si>
  <si>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</si>
  <si>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</si>
  <si>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</si>
  <si>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</si>
  <si>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</si>
  <si>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</si>
  <si>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</si>
  <si>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</si>
  <si>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</si>
  <si>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</si>
  <si>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</si>
  <si>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</si>
  <si>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</si>
  <si>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</si>
  <si>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</si>
  <si>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</si>
  <si>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</si>
  <si>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</si>
  <si>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</si>
  <si>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</si>
  <si>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</si>
  <si>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</si>
  <si>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</si>
  <si>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</si>
  <si>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</si>
  <si>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</si>
  <si>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</si>
  <si>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</si>
  <si>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</si>
  <si>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</si>
  <si>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</si>
  <si>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</si>
  <si>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</si>
  <si>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</si>
  <si>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</si>
  <si>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</si>
  <si>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</si>
  <si>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</si>
  <si>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</si>
  <si>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</si>
  <si>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</si>
  <si>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</si>
  <si>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</si>
  <si>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</si>
  <si>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</si>
  <si>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</si>
  <si>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</si>
  <si>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</si>
  <si>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</si>
  <si>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</si>
  <si>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</si>
  <si>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</si>
  <si>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</si>
  <si>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</si>
  <si>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</si>
  <si>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</si>
  <si>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</si>
  <si>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</si>
  <si>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</si>
  <si>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</si>
  <si>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</si>
  <si>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</si>
  <si>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</si>
  <si>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</si>
  <si>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</si>
  <si>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</si>
  <si>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</si>
  <si>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</si>
  <si>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</si>
  <si>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</si>
  <si>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</si>
  <si>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</si>
  <si>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</si>
  <si>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</si>
  <si>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</si>
  <si>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</si>
  <si>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</si>
  <si>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</si>
  <si>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</si>
  <si>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</si>
  <si>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</si>
  <si>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</si>
  <si>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</si>
  <si>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</si>
  <si>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</si>
  <si>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</si>
  <si>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</si>
  <si>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</si>
  <si>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</si>
  <si>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</si>
  <si>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</si>
  <si>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</si>
  <si>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</si>
  <si>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</si>
  <si>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</si>
  <si>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</si>
  <si>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</si>
  <si>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</si>
  <si>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</si>
  <si>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</si>
  <si>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</si>
  <si>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</si>
  <si>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</si>
  <si>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</si>
  <si>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</si>
  <si>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</si>
  <si>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</si>
  <si>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</si>
  <si>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</si>
  <si>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</si>
  <si>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</si>
  <si>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</si>
  <si>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</si>
  <si>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</si>
  <si>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</si>
  <si>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</si>
  <si>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</si>
  <si>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</si>
  <si>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</si>
  <si>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</si>
  <si>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</si>
  <si>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</si>
  <si>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</si>
  <si>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</si>
  <si>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</si>
  <si>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</si>
  <si>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</si>
  <si>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</si>
  <si>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</si>
  <si>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</si>
  <si>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</si>
  <si>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</si>
  <si>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</si>
  <si>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</si>
  <si>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</si>
  <si>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</si>
  <si>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</si>
  <si>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</si>
  <si>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</si>
  <si>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</si>
  <si>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</si>
  <si>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</si>
  <si>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</si>
  <si>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</si>
  <si>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</si>
  <si>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</si>
  <si>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</si>
  <si>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</si>
  <si>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</si>
  <si>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</si>
  <si>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</si>
  <si>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</si>
  <si>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</si>
  <si>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</si>
  <si>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</si>
  <si>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</si>
  <si>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</si>
  <si>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</si>
  <si>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</si>
  <si>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</si>
  <si>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</si>
  <si>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</si>
  <si>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</si>
  <si>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</si>
  <si>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</si>
  <si>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</si>
  <si>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</si>
  <si>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</si>
  <si>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</si>
  <si>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</si>
  <si>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</si>
  <si>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</si>
  <si>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</si>
  <si>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</si>
  <si>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</si>
  <si>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</si>
  <si>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</si>
  <si>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</si>
  <si>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</si>
  <si>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</si>
  <si>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</si>
  <si>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</si>
  <si>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</si>
  <si>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</si>
  <si>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</si>
  <si>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</si>
  <si>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</si>
  <si>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</si>
  <si>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</si>
  <si>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</si>
  <si>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</si>
  <si>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</si>
  <si>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</si>
  <si>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</si>
  <si>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</si>
  <si>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</si>
  <si>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</si>
  <si>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</si>
  <si>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</si>
  <si>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</si>
  <si>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</si>
  <si>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</si>
  <si>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</si>
  <si>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</si>
  <si>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</si>
  <si>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</si>
  <si>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</si>
  <si>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</si>
  <si>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</si>
  <si>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</si>
  <si>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</si>
  <si>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</si>
  <si>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</si>
  <si>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</si>
  <si>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</si>
  <si>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</si>
  <si>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</si>
  <si>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</si>
  <si>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</si>
  <si>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</si>
  <si>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</si>
  <si>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</si>
  <si>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</si>
  <si>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</si>
  <si>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</si>
  <si>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</si>
  <si>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</si>
  <si>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</si>
  <si>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</si>
  <si>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</si>
  <si>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</si>
  <si>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</si>
  <si>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</si>
  <si>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</si>
  <si>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</si>
  <si>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</si>
  <si>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</si>
  <si>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</si>
  <si>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</si>
  <si>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</si>
  <si>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</si>
  <si>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</si>
  <si>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</si>
  <si>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</si>
  <si>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</si>
  <si>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</si>
  <si>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</si>
  <si>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</si>
  <si>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</si>
  <si>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</si>
  <si>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</si>
  <si>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</si>
  <si>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</si>
  <si>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</si>
  <si>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</si>
  <si>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</si>
  <si>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</si>
  <si>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</si>
  <si>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</si>
  <si>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</si>
  <si>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</si>
  <si>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</si>
  <si>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</si>
  <si>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</si>
  <si>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</si>
  <si>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</si>
  <si>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</si>
  <si>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</si>
  <si>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</si>
  <si>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</si>
  <si>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</si>
  <si>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</si>
  <si>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</si>
  <si>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</si>
  <si>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</si>
  <si>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</si>
  <si>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</si>
  <si>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</si>
  <si>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</si>
  <si>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</si>
  <si>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</si>
  <si>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</si>
  <si>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</si>
  <si>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</si>
  <si>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</si>
  <si>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</si>
  <si>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</si>
  <si>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</si>
  <si>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</si>
  <si>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</si>
  <si>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</si>
  <si>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</si>
  <si>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</si>
  <si>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</si>
  <si>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</si>
  <si>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</si>
  <si>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</si>
  <si>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</si>
  <si>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</si>
  <si>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</si>
  <si>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</si>
  <si>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</si>
  <si>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</si>
  <si>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</si>
  <si>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</si>
  <si>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</si>
  <si>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</si>
  <si>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</si>
  <si>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</si>
  <si>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</si>
  <si>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</si>
  <si>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</si>
  <si>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</si>
  <si>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</si>
  <si>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</si>
  <si>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</si>
  <si>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</si>
  <si>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</si>
  <si>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</si>
  <si>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</si>
  <si>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</si>
  <si>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</si>
  <si>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</si>
  <si>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</si>
  <si>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</si>
  <si>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</si>
  <si>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</si>
  <si>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</si>
  <si>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</si>
  <si>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</si>
  <si>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</si>
  <si>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</si>
  <si>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</si>
  <si>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</si>
  <si>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</si>
  <si>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</si>
  <si>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</si>
  <si>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</si>
  <si>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</si>
  <si>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</si>
  <si>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</si>
  <si>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</si>
  <si>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</si>
  <si>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</si>
  <si>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</si>
  <si>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</si>
  <si>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</si>
  <si>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</si>
  <si>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</si>
  <si>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</si>
  <si>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</si>
  <si>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</si>
  <si>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</si>
  <si>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</si>
  <si>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</si>
  <si>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</si>
  <si>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</si>
  <si>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</si>
  <si>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</si>
  <si>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</si>
  <si>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</si>
  <si>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</si>
  <si>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</si>
  <si>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</si>
  <si>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</si>
  <si>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</si>
  <si>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</si>
  <si>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</si>
  <si>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</si>
  <si>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</si>
  <si>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</si>
  <si>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</si>
  <si>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</si>
  <si>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</si>
  <si>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</si>
  <si>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</si>
  <si>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</si>
  <si>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</si>
  <si>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</si>
  <si>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</si>
  <si>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</si>
  <si>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</si>
  <si>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</si>
  <si>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</si>
  <si>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</si>
  <si>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</si>
  <si>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</si>
  <si>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</si>
  <si>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</si>
  <si>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</si>
  <si>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</si>
  <si>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</si>
  <si>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</si>
  <si>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</si>
  <si>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</si>
  <si>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</si>
  <si>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</si>
  <si>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</si>
  <si>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</si>
  <si>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</si>
  <si>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</si>
  <si>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</si>
  <si>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</si>
  <si>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</si>
  <si>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</si>
  <si>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</si>
  <si>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</si>
  <si>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</si>
  <si>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</si>
  <si>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</si>
  <si>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</si>
  <si>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</si>
  <si>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</si>
  <si>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</si>
  <si>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</si>
  <si>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</si>
  <si>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</si>
  <si>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</si>
  <si>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</si>
  <si>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</si>
  <si>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</si>
  <si>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</si>
  <si>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</si>
  <si>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</si>
  <si>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</si>
  <si>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</si>
  <si>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</si>
  <si>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</si>
  <si>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</si>
  <si>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</si>
  <si>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</si>
  <si>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</si>
  <si>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</si>
  <si>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</si>
  <si>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</si>
  <si>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</si>
  <si>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</si>
  <si>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</si>
  <si>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</si>
  <si>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</si>
  <si>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</si>
  <si>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</si>
  <si>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</si>
  <si>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</si>
  <si>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</si>
  <si>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</si>
  <si>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</si>
  <si>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</si>
  <si>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</si>
  <si>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</si>
  <si>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</si>
  <si>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</si>
  <si>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</si>
  <si>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</si>
  <si>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</si>
  <si>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</si>
  <si>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</si>
  <si>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</si>
  <si>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</si>
  <si>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</si>
  <si>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</si>
  <si>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</si>
  <si>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</si>
  <si>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</si>
  <si>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</si>
  <si>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</si>
  <si>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</si>
  <si>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</si>
  <si>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</si>
  <si>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</si>
  <si>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</si>
  <si>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</si>
  <si>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</si>
  <si>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</si>
  <si>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</si>
  <si>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</si>
  <si>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</si>
  <si>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</si>
  <si>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</si>
  <si>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</si>
  <si>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</si>
  <si>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</si>
  <si>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</si>
  <si>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</si>
  <si>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</si>
  <si>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</si>
  <si>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</si>
  <si>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</si>
  <si>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</si>
  <si>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</si>
  <si>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</si>
  <si>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</si>
  <si>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</si>
  <si>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</si>
  <si>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</si>
  <si>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</si>
  <si>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</si>
  <si>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</si>
  <si>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</si>
  <si>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</si>
  <si>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</si>
  <si>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</si>
  <si>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</si>
  <si>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</si>
  <si>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</si>
  <si>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</si>
  <si>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</si>
  <si>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</si>
  <si>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</si>
  <si>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</si>
  <si>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</si>
  <si>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</si>
  <si>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</si>
  <si>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</si>
  <si>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</si>
  <si>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</si>
  <si>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</si>
  <si>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</si>
  <si>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</si>
  <si>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</si>
  <si>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</si>
  <si>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</si>
  <si>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</si>
  <si>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</si>
  <si>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</si>
  <si>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</si>
  <si>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</si>
  <si>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</si>
  <si>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</si>
  <si>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</si>
  <si>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</si>
  <si>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</si>
  <si>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</si>
  <si>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</si>
  <si>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</si>
  <si>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</si>
  <si>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</si>
  <si>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</si>
  <si>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</si>
  <si>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</si>
  <si>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</si>
  <si>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</si>
  <si>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</si>
  <si>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</si>
  <si>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</si>
  <si>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</si>
  <si>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</si>
  <si>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</si>
  <si>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</si>
  <si>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</si>
  <si>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</si>
  <si>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</si>
  <si>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</si>
  <si>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</si>
  <si>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</si>
  <si>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</si>
  <si>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</si>
  <si>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</si>
  <si>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</si>
  <si>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</si>
  <si>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</si>
  <si>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</si>
  <si>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</si>
  <si>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</si>
  <si>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</si>
  <si>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</si>
  <si>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</si>
  <si>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</si>
  <si>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</si>
  <si>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</si>
  <si>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</si>
  <si>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</si>
  <si>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</si>
  <si>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</si>
  <si>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</si>
  <si>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</si>
  <si>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</si>
  <si>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</si>
  <si>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</si>
  <si>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</si>
  <si>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</si>
  <si>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</si>
  <si>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</si>
  <si>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</si>
  <si>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</si>
  <si>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</si>
  <si>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</si>
  <si>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</si>
  <si>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</si>
  <si>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</si>
  <si>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</si>
  <si>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</si>
  <si>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</si>
  <si>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</si>
  <si>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</si>
  <si>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</si>
  <si>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</si>
  <si>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</si>
  <si>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</si>
  <si>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</si>
  <si>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</si>
  <si>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</si>
  <si>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</si>
  <si>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</si>
  <si>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</si>
  <si>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</si>
  <si>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</si>
  <si>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</si>
  <si>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</si>
  <si>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</si>
  <si>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</si>
  <si>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</si>
  <si>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</si>
  <si>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</si>
  <si>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</si>
  <si>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</si>
  <si>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</si>
  <si>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</si>
  <si>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</si>
  <si>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</si>
  <si>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</si>
  <si>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</si>
  <si>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</si>
  <si>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</si>
  <si>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</si>
  <si>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</si>
  <si>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</si>
  <si>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</si>
  <si>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</si>
  <si>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</si>
  <si>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</si>
  <si>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</si>
  <si>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</si>
  <si>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</si>
  <si>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</si>
  <si>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</si>
  <si>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</si>
  <si>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</si>
  <si>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</si>
  <si>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</si>
  <si>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</si>
  <si>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</si>
  <si>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</si>
  <si>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</si>
  <si>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</si>
  <si>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</si>
  <si>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</si>
  <si>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</si>
  <si>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</si>
  <si>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</si>
  <si>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</si>
  <si>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</si>
  <si>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</si>
  <si>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</si>
  <si>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</si>
  <si>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</si>
  <si>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</si>
  <si>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</si>
  <si>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</si>
  <si>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</si>
  <si>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</si>
  <si>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</si>
  <si>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</si>
  <si>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</si>
  <si>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</si>
  <si>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</si>
  <si>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</si>
  <si>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</si>
  <si>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</si>
  <si>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</si>
  <si>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</si>
  <si>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</si>
  <si>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</si>
  <si>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</si>
  <si>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</si>
  <si>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</si>
  <si>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</si>
  <si>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</si>
  <si>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</si>
  <si>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</si>
  <si>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</si>
  <si>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</si>
  <si>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</si>
  <si>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</si>
  <si>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</si>
  <si>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</si>
  <si>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</si>
  <si>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</si>
  <si>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</si>
  <si>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</si>
  <si>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</si>
  <si>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</si>
  <si>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</si>
  <si>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</si>
  <si>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</si>
  <si>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</si>
  <si>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</si>
  <si>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</si>
  <si>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</si>
  <si>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</si>
  <si>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</si>
  <si>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</si>
  <si>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</si>
  <si>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</si>
  <si>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</si>
  <si>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</si>
  <si>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</si>
  <si>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</si>
  <si>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</si>
  <si>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</si>
  <si>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</si>
  <si>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</si>
  <si>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</si>
  <si>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</si>
  <si>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</si>
  <si>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</si>
  <si>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</si>
  <si>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</si>
  <si>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</si>
  <si>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</si>
  <si>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</si>
  <si>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</si>
  <si>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</si>
  <si>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</si>
  <si>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</si>
  <si>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</si>
  <si>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</si>
  <si>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</si>
  <si>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</si>
  <si>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</si>
  <si>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</si>
  <si>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</si>
  <si>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</si>
  <si>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</si>
  <si>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</si>
  <si>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</si>
  <si>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</si>
  <si>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</si>
  <si>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</si>
  <si>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</si>
  <si>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</si>
  <si>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</si>
  <si>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</si>
  <si>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</si>
  <si>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</si>
  <si>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</si>
  <si>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</si>
  <si>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</si>
  <si>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</si>
  <si>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</si>
  <si>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</si>
  <si>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</si>
  <si>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</si>
  <si>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</si>
  <si>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</si>
  <si>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</si>
  <si>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</si>
  <si>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</si>
  <si>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</si>
  <si>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</si>
  <si>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</si>
  <si>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</si>
  <si>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</si>
  <si>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</si>
  <si>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</si>
  <si>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</si>
  <si>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</si>
  <si>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</si>
  <si>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</si>
  <si>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</si>
  <si>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</si>
  <si>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</si>
  <si>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</si>
  <si>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</si>
  <si>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</si>
  <si>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</si>
  <si>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</si>
  <si>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</si>
  <si>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</si>
  <si>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</si>
  <si>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</si>
  <si>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</si>
  <si>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</si>
  <si>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</si>
  <si>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</si>
  <si>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</si>
  <si>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</si>
  <si>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</si>
  <si>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</si>
  <si>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</si>
  <si>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</si>
  <si>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</si>
  <si>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</si>
  <si>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</si>
  <si>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</si>
  <si>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</si>
  <si>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</si>
  <si>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</si>
  <si>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</si>
  <si>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</si>
  <si>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</si>
  <si>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</si>
  <si>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</si>
  <si>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</si>
  <si>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</si>
  <si>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</si>
  <si>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</si>
  <si>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</si>
  <si>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</si>
  <si>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</si>
  <si>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</si>
  <si>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</si>
  <si>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</si>
  <si>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</si>
  <si>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</si>
  <si>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</si>
  <si>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</si>
  <si>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</si>
  <si>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</si>
  <si>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</si>
  <si>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</si>
  <si>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</si>
  <si>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</si>
  <si>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</si>
  <si>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</si>
  <si>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</si>
  <si>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</si>
  <si>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</si>
  <si>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</si>
  <si>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</si>
  <si>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</si>
  <si>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</si>
  <si>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</si>
  <si>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</si>
  <si>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</si>
  <si>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</si>
  <si>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</si>
  <si>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</si>
  <si>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</si>
  <si>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</si>
  <si>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</si>
  <si>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</si>
  <si>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</si>
  <si>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</si>
  <si>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</si>
  <si>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</si>
  <si>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</si>
  <si>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</si>
  <si>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</si>
  <si>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</si>
  <si>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</si>
  <si>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</si>
  <si>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</si>
  <si>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</si>
  <si>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</si>
  <si>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</si>
  <si>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</si>
  <si>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</si>
  <si>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</si>
  <si>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</si>
  <si>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</si>
  <si>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</si>
  <si>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</si>
  <si>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</si>
  <si>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</si>
  <si>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</si>
  <si>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</si>
  <si>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</si>
  <si>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</si>
  <si>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</si>
  <si>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</si>
  <si>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</si>
  <si>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</si>
  <si>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</si>
  <si>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</si>
  <si>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</si>
  <si>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</si>
  <si>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</si>
  <si>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</si>
  <si>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</si>
  <si>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</si>
  <si>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</si>
  <si>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</si>
  <si>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</si>
  <si>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</si>
  <si>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</si>
  <si>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</si>
  <si>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</si>
  <si>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</si>
  <si>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</si>
  <si>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</si>
  <si>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</si>
  <si>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</si>
  <si>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</si>
  <si>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</si>
  <si>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</si>
  <si>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</si>
  <si>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</si>
  <si>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</si>
  <si>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</si>
  <si>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</si>
  <si>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</si>
  <si>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</si>
  <si>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</si>
  <si>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</si>
  <si>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</si>
  <si>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</si>
  <si>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</si>
  <si>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</si>
  <si>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</si>
  <si>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</si>
  <si>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</si>
  <si>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</si>
  <si>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</si>
  <si>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</si>
  <si>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</si>
  <si>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</si>
  <si>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</si>
  <si>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</si>
  <si>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</si>
  <si>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</si>
  <si>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</si>
  <si>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</si>
  <si>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</si>
  <si>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</si>
  <si>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</si>
  <si>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</si>
  <si>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</si>
  <si>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</si>
  <si>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</si>
  <si>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</si>
  <si>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</si>
  <si>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</si>
  <si>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</si>
  <si>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</si>
  <si>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</si>
  <si>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</si>
  <si>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</si>
  <si>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</si>
  <si>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</si>
  <si>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</si>
  <si>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</si>
  <si>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</si>
  <si>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</si>
  <si>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</si>
  <si>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</si>
  <si>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</si>
  <si>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</si>
  <si>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</si>
  <si>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</si>
  <si>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</si>
  <si>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</si>
  <si>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</si>
  <si>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</si>
  <si>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</si>
  <si>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</si>
  <si>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</si>
  <si>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</si>
  <si>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</si>
  <si>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</si>
  <si>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</si>
  <si>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</si>
  <si>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</si>
  <si>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</si>
  <si>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</si>
  <si>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</si>
  <si>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</si>
  <si>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</si>
  <si>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</si>
  <si>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</si>
  <si>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</si>
  <si>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</si>
  <si>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</si>
  <si>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</si>
  <si>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</si>
  <si>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</si>
  <si>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</si>
  <si>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</si>
  <si>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</si>
  <si>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</si>
  <si>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</si>
  <si>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</si>
  <si>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</si>
  <si>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</si>
  <si>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</si>
  <si>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</si>
  <si>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</si>
  <si>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</si>
  <si>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</si>
  <si>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</si>
  <si>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</si>
  <si>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</si>
  <si>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</si>
  <si>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</si>
  <si>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</si>
  <si>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</si>
  <si>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</si>
  <si>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</si>
  <si>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</si>
  <si>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</si>
  <si>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</si>
  <si>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</si>
  <si>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</si>
  <si>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</si>
  <si>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</si>
  <si>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</si>
  <si>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</si>
  <si>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</si>
  <si>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</si>
  <si>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</si>
  <si>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</si>
  <si>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</si>
  <si>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</si>
  <si>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</si>
  <si>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</si>
  <si>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</si>
  <si>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</si>
  <si>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</si>
  <si>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</si>
  <si>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</si>
  <si>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</si>
  <si>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</si>
  <si>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</si>
  <si>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</si>
  <si>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</si>
  <si>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</si>
  <si>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</si>
  <si>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</si>
  <si>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</si>
  <si>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</si>
  <si>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</si>
  <si>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</si>
  <si>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</si>
  <si>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</si>
  <si>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</si>
  <si>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</si>
  <si>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</si>
  <si>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</si>
  <si>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</si>
  <si>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</si>
  <si>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</si>
  <si>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</si>
  <si>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</si>
  <si>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</si>
  <si>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</si>
  <si>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</si>
  <si>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</si>
  <si>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</si>
  <si>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</si>
  <si>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</si>
  <si>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</si>
  <si>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</si>
  <si>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</si>
  <si>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</si>
  <si>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</si>
  <si>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</si>
  <si>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</si>
  <si>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</si>
  <si>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</si>
  <si>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</si>
  <si>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</si>
  <si>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</si>
  <si>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</si>
  <si>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</si>
  <si>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</si>
  <si>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</si>
  <si>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</si>
  <si>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</si>
  <si>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</si>
  <si>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</si>
  <si>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</si>
  <si>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</si>
  <si>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</si>
  <si>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</si>
  <si>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</si>
  <si>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</si>
  <si>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</si>
  <si>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</si>
  <si>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</si>
  <si>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</si>
  <si>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</si>
  <si>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</si>
  <si>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</si>
  <si>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</si>
  <si>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</si>
  <si>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</si>
  <si>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</si>
  <si>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</si>
  <si>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</si>
  <si>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</si>
  <si>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</si>
  <si>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</si>
  <si>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</si>
  <si>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</si>
  <si>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</si>
  <si>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</si>
  <si>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</si>
  <si>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</si>
  <si>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</si>
  <si>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</si>
  <si>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</si>
  <si>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</si>
  <si>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</si>
  <si>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</si>
  <si>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</si>
  <si>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</si>
  <si>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</si>
  <si>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</si>
  <si>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</si>
  <si>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</si>
  <si>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</si>
  <si>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</si>
  <si>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</si>
  <si>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</si>
  <si>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</si>
  <si>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</si>
  <si>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</si>
  <si>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</si>
  <si>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</si>
  <si>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</si>
  <si>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</si>
  <si>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</si>
  <si>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</si>
  <si>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</si>
  <si>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</si>
  <si>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</si>
  <si>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</si>
  <si>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</si>
  <si>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</si>
  <si>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</si>
  <si>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</si>
  <si>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</si>
  <si>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</si>
  <si>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</si>
  <si>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</si>
  <si>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</si>
  <si>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</si>
  <si>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</si>
  <si>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</si>
  <si>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</si>
  <si>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</si>
  <si>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</si>
  <si>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</si>
  <si>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</si>
  <si>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</si>
  <si>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</si>
  <si>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</si>
  <si>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</si>
  <si>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</si>
  <si>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</si>
  <si>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</si>
  <si>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</si>
  <si>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</si>
  <si>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</si>
  <si>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</si>
  <si>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</si>
  <si>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</si>
  <si>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</si>
  <si>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</si>
  <si>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</si>
  <si>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</si>
  <si>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</si>
  <si>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</si>
  <si>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</si>
  <si>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</si>
  <si>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</si>
  <si>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</si>
  <si>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</si>
  <si>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</si>
  <si>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</si>
  <si>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</si>
  <si>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</si>
  <si>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</si>
  <si>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</si>
  <si>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</si>
  <si>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</si>
  <si>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</si>
  <si>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</si>
  <si>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</si>
  <si>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</si>
  <si>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</si>
  <si>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</si>
  <si>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</si>
  <si>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</si>
  <si>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</si>
  <si>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</si>
  <si>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</si>
  <si>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</si>
  <si>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</si>
  <si>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</si>
  <si>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</si>
  <si>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</si>
  <si>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</si>
  <si>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</si>
  <si>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</si>
  <si>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</si>
  <si>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</si>
  <si>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</si>
  <si>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</si>
  <si>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</si>
  <si>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</si>
  <si>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</si>
  <si>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</si>
  <si>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</si>
  <si>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</si>
  <si>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</si>
  <si>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</si>
  <si>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</si>
  <si>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</si>
  <si>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</si>
  <si>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</si>
  <si>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</si>
  <si>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</si>
  <si>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</si>
  <si>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</si>
  <si>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</si>
  <si>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</si>
  <si>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</si>
  <si>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</si>
  <si>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</si>
  <si>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</si>
  <si>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</si>
  <si>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</si>
  <si>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</si>
  <si>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</si>
  <si>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</si>
  <si>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</si>
  <si>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</si>
  <si>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</si>
  <si>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</si>
  <si>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</si>
  <si>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</si>
  <si>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</si>
  <si>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</si>
  <si>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</si>
  <si>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</si>
  <si>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</si>
  <si>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</si>
  <si>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</si>
  <si>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</si>
  <si>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</si>
  <si>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</si>
  <si>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</si>
  <si>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</si>
  <si>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</si>
  <si>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</si>
  <si>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</si>
  <si>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</si>
  <si>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</si>
  <si>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</si>
  <si>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</si>
  <si>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</si>
  <si>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</si>
  <si>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</si>
  <si>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</si>
  <si>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</si>
  <si>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</si>
  <si>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</si>
  <si>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</si>
  <si>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</si>
  <si>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</si>
  <si>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</si>
  <si>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</si>
  <si>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</si>
  <si>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</si>
  <si>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</si>
  <si>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</si>
  <si>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</si>
  <si>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</si>
  <si>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</si>
  <si>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</si>
  <si>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</si>
  <si>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</si>
  <si>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</si>
  <si>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</si>
  <si>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</si>
  <si>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</si>
  <si>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</si>
  <si>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</si>
  <si>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</si>
  <si>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</si>
  <si>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</si>
  <si>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</si>
  <si>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</si>
  <si>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</si>
  <si>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</si>
  <si>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</si>
  <si>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</si>
  <si>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</si>
  <si>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</si>
  <si>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</si>
  <si>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</si>
  <si>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</si>
  <si>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</si>
  <si>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</si>
  <si>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</si>
  <si>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</si>
  <si>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</si>
  <si>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</si>
  <si>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</si>
  <si>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</si>
  <si>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</si>
  <si>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</si>
  <si>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</si>
  <si>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</si>
  <si>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</si>
  <si>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</si>
  <si>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</si>
  <si>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</si>
  <si>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</si>
  <si>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</si>
  <si>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</si>
  <si>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</si>
  <si>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</si>
  <si>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</si>
  <si>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</si>
  <si>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</si>
  <si>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</si>
  <si>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</si>
  <si>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</si>
  <si>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</si>
  <si>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</si>
  <si>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</si>
  <si>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</si>
  <si>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</si>
  <si>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</si>
  <si>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</si>
  <si>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</si>
  <si>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</si>
  <si>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</si>
  <si>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</si>
  <si>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</si>
  <si>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</si>
  <si>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</si>
  <si>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</si>
  <si>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</si>
  <si>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</si>
  <si>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</si>
  <si>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</si>
  <si>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</si>
  <si>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</si>
  <si>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</si>
  <si>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</si>
  <si>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</si>
  <si>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</si>
  <si>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</si>
  <si>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</si>
  <si>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</si>
  <si>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</si>
  <si>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</si>
  <si>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</si>
  <si>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</si>
  <si>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</si>
  <si>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</si>
  <si>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</si>
  <si>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</si>
  <si>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</si>
  <si>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</si>
  <si>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</si>
  <si>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</si>
  <si>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</si>
  <si>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</si>
  <si>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</si>
  <si>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</si>
  <si>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</si>
  <si>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</si>
  <si>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</si>
  <si>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</si>
  <si>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</si>
  <si>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</si>
  <si>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</si>
  <si>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</si>
  <si>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</si>
  <si>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</si>
  <si>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</si>
  <si>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</si>
  <si>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</si>
  <si>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</si>
  <si>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</si>
  <si>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</si>
  <si>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</si>
  <si>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</si>
  <si>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</si>
  <si>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</si>
  <si>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</si>
  <si>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</si>
  <si>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</si>
  <si>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</si>
  <si>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</si>
  <si>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</si>
  <si>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</si>
  <si>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</si>
  <si>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</si>
  <si>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</si>
  <si>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</si>
  <si>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</si>
  <si>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</si>
  <si>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</si>
  <si>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</si>
  <si>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</si>
  <si>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</si>
  <si>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</si>
  <si>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</si>
  <si>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</si>
  <si>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</si>
  <si>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</si>
  <si>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</si>
  <si>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</si>
  <si>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</si>
  <si>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</si>
  <si>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</si>
  <si>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</si>
  <si>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</si>
  <si>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</si>
  <si>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</si>
  <si>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</si>
  <si>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</si>
  <si>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</si>
  <si>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</si>
  <si>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</si>
  <si>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</si>
  <si>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</si>
  <si>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</si>
  <si>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</si>
  <si>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</si>
  <si>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</si>
  <si>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</si>
  <si>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</si>
  <si>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</si>
  <si>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</si>
  <si>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</si>
  <si>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</si>
  <si>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</si>
  <si>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</si>
  <si>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</si>
  <si>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</si>
  <si>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</si>
  <si>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</si>
  <si>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</si>
  <si>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</si>
  <si>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</si>
  <si>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</si>
  <si>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</si>
  <si>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</si>
  <si>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</si>
  <si>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</si>
  <si>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</si>
  <si>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</si>
  <si>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</si>
  <si>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</si>
  <si>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</si>
  <si>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</si>
  <si>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</si>
  <si>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</si>
  <si>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</si>
  <si>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</si>
  <si>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</si>
  <si>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</si>
  <si>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</si>
  <si>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</si>
  <si>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</si>
  <si>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</si>
  <si>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</si>
  <si>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</si>
  <si>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</si>
  <si>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</si>
  <si>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</si>
  <si>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</si>
  <si>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</si>
  <si>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</si>
  <si>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</si>
  <si>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</si>
  <si>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</si>
  <si>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</si>
  <si>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</si>
  <si>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</si>
  <si>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</si>
  <si>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</si>
  <si>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</si>
  <si>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</si>
  <si>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</si>
  <si>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</si>
  <si>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</si>
  <si>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</si>
  <si>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</si>
  <si>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</si>
  <si>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</si>
  <si>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</si>
  <si>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</si>
  <si>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</si>
  <si>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</si>
  <si>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</si>
  <si>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</si>
  <si>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</si>
  <si>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</si>
  <si>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</si>
  <si>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</si>
  <si>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</si>
  <si>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</si>
  <si>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</si>
  <si>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</si>
  <si>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</si>
  <si>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</si>
  <si>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</si>
  <si>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</si>
  <si>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</si>
  <si>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</si>
  <si>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</si>
  <si>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</si>
  <si>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</si>
  <si>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</si>
  <si>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</si>
  <si>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</si>
  <si>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</si>
  <si>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</si>
  <si>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</si>
  <si>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</si>
  <si>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</si>
  <si>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</si>
  <si>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</si>
  <si>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</si>
  <si>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</si>
  <si>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</si>
  <si>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</si>
  <si>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</si>
  <si>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</si>
  <si>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</si>
  <si>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</si>
  <si>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</si>
  <si>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</si>
  <si>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</si>
  <si>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</si>
  <si>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</si>
  <si>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</si>
  <si>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</si>
  <si>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</si>
  <si>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</si>
  <si>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</si>
  <si>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</si>
  <si>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</si>
  <si>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</si>
  <si>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</si>
  <si>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</si>
  <si>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</si>
  <si>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</si>
  <si>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</si>
  <si>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</si>
  <si>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</si>
  <si>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</si>
  <si>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</si>
  <si>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</si>
  <si>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</si>
  <si>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</si>
  <si>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</si>
  <si>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</si>
  <si>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</si>
  <si>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</si>
  <si>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</si>
  <si>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</si>
  <si>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</si>
  <si>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</si>
  <si>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</si>
  <si>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</si>
  <si>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</si>
  <si>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</si>
  <si>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</si>
  <si>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</si>
  <si>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</si>
  <si>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</si>
  <si>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</si>
  <si>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</si>
  <si>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</si>
  <si>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</si>
  <si>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</si>
  <si>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</si>
  <si>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</si>
  <si>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</si>
  <si>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</si>
  <si>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</si>
  <si>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</si>
  <si>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</si>
  <si>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</si>
  <si>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</si>
  <si>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</si>
  <si>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</si>
  <si>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</si>
  <si>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</si>
  <si>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</si>
  <si>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</si>
  <si>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</si>
  <si>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</si>
  <si>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</si>
  <si>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</si>
  <si>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</si>
  <si>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</si>
  <si>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</si>
  <si>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</si>
  <si>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</si>
  <si>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</si>
  <si>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</si>
  <si>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</si>
  <si>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</si>
  <si>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</si>
  <si>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</si>
  <si>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</si>
  <si>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</si>
  <si>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</si>
  <si>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</si>
  <si>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</si>
  <si>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</si>
  <si>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</si>
  <si>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</si>
  <si>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</si>
  <si>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</si>
  <si>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</si>
  <si>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</si>
  <si>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</si>
  <si>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</si>
  <si>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</si>
  <si>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</si>
  <si>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</si>
  <si>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</si>
  <si>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</si>
  <si>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</si>
  <si>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</si>
  <si>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</si>
  <si>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</si>
  <si>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</si>
  <si>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</si>
  <si>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</si>
  <si>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</si>
  <si>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</si>
  <si>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</si>
  <si>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</si>
  <si>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</si>
  <si>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</si>
  <si>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</si>
  <si>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</si>
  <si>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</si>
  <si>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</si>
  <si>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</si>
  <si>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</si>
  <si>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</si>
  <si>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</si>
  <si>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</si>
  <si>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</si>
  <si>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</si>
  <si>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</si>
  <si>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</si>
  <si>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</si>
  <si>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</si>
  <si>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</si>
  <si>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</si>
  <si>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</si>
  <si>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</si>
  <si>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</si>
  <si>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</si>
  <si>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</si>
  <si>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</si>
  <si>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</si>
  <si>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</si>
  <si>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</si>
  <si>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</si>
  <si>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</si>
  <si>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</si>
  <si>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</si>
  <si>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</si>
  <si>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</si>
  <si>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</si>
  <si>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</si>
  <si>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</si>
  <si>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</si>
  <si>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</si>
  <si>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</si>
  <si>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</si>
  <si>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</si>
  <si>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</si>
  <si>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</si>
  <si>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</si>
  <si>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</si>
  <si>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</si>
  <si>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</si>
  <si>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</si>
  <si>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</si>
  <si>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</si>
  <si>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</si>
  <si>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</si>
  <si>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</si>
  <si>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</si>
  <si>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</si>
  <si>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</si>
  <si>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</si>
  <si>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</si>
  <si>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</si>
  <si>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</si>
  <si>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</si>
  <si>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</si>
  <si>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</si>
  <si>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</si>
  <si>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</si>
  <si>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</si>
  <si>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</si>
  <si>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</si>
  <si>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</si>
  <si>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</si>
  <si>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</si>
  <si>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</si>
  <si>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</si>
  <si>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</si>
  <si>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</si>
  <si>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</si>
  <si>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</si>
  <si>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</si>
  <si>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</si>
  <si>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</si>
  <si>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</si>
  <si>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</si>
  <si>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</si>
  <si>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</si>
  <si>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</si>
  <si>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</si>
  <si>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</si>
  <si>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</si>
  <si>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</si>
  <si>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</si>
  <si>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</si>
  <si>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</si>
  <si>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</si>
  <si>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</si>
  <si>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</si>
  <si>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</si>
  <si>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</si>
  <si>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</si>
  <si>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</si>
  <si>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</si>
  <si>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</si>
  <si>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</si>
  <si>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</si>
  <si>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</si>
  <si>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</si>
  <si>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</si>
  <si>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</si>
  <si>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</si>
  <si>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</si>
  <si>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</si>
  <si>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</si>
  <si>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</si>
  <si>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</si>
  <si>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</si>
  <si>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</si>
  <si>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</si>
  <si>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</si>
  <si>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</si>
  <si>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</si>
  <si>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</si>
  <si>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</si>
  <si>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</si>
  <si>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</si>
  <si>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</si>
  <si>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</si>
  <si>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</si>
  <si>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</si>
  <si>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</si>
  <si>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</si>
  <si>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</si>
  <si>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</si>
  <si>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</si>
  <si>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</si>
  <si>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</si>
  <si>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</si>
  <si>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</si>
  <si>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</si>
  <si>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</si>
  <si>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</si>
  <si>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</si>
  <si>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</si>
  <si>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</si>
  <si>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</si>
  <si>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</si>
  <si>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</si>
  <si>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</si>
  <si>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</si>
  <si>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</si>
  <si>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</si>
  <si>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</si>
  <si>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</si>
  <si>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</si>
  <si>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</si>
  <si>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</si>
  <si>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</si>
  <si>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</si>
  <si>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</si>
  <si>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</si>
  <si>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</si>
  <si>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</si>
  <si>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</si>
  <si>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</si>
  <si>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</si>
  <si>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</si>
  <si>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</si>
  <si>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</si>
  <si>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</si>
  <si>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</si>
  <si>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</si>
  <si>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</si>
  <si>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</si>
  <si>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</si>
  <si>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</si>
  <si>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</si>
  <si>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</si>
  <si>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</si>
  <si>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</si>
  <si>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</si>
  <si>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</si>
  <si>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</si>
  <si>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</si>
  <si>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</si>
  <si>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</si>
  <si>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</si>
  <si>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</si>
  <si>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</si>
  <si>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</si>
  <si>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</si>
  <si>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</si>
  <si>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</si>
  <si>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</si>
  <si>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</si>
  <si>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</si>
  <si>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</si>
  <si>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</si>
  <si>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</si>
  <si>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</si>
  <si>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</si>
  <si>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</si>
  <si>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</si>
  <si>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</si>
  <si>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</si>
  <si>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</si>
  <si>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</si>
  <si>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</si>
  <si>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</si>
  <si>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</si>
  <si>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</si>
  <si>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</si>
  <si>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</si>
  <si>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</si>
  <si>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</si>
  <si>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</si>
  <si>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</si>
  <si>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</si>
  <si>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</si>
  <si>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</si>
  <si>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</si>
  <si>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</si>
  <si>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</si>
  <si>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</si>
  <si>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</si>
  <si>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</si>
  <si>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</si>
  <si>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</si>
  <si>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</si>
  <si>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</si>
  <si>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</si>
  <si>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</si>
  <si>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</si>
  <si>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</si>
  <si>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</si>
  <si>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</si>
  <si>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</si>
  <si>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</si>
  <si>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</si>
  <si>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</si>
  <si>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</si>
  <si>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</si>
  <si>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</si>
  <si>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</si>
  <si>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</si>
  <si>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</si>
  <si>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</si>
  <si>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</si>
  <si>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</si>
  <si>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</si>
  <si>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</si>
  <si>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</si>
  <si>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</si>
  <si>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</si>
  <si>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</si>
  <si>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</si>
  <si>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</si>
  <si>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</si>
  <si>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</si>
  <si>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</si>
  <si>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</si>
  <si>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</si>
  <si>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</si>
  <si>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</si>
  <si>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</si>
  <si>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</si>
  <si>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</si>
  <si>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</si>
  <si>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</si>
  <si>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</si>
  <si>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</si>
  <si>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</si>
  <si>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</si>
  <si>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</si>
  <si>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</si>
  <si>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</si>
  <si>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</si>
  <si>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</si>
  <si>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</si>
  <si>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</si>
  <si>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</si>
  <si>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</si>
  <si>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</si>
  <si>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</si>
  <si>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</si>
  <si>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</si>
  <si>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</si>
  <si>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</si>
  <si>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</si>
  <si>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</si>
  <si>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</si>
  <si>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</si>
  <si>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</si>
  <si>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</si>
  <si>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</si>
  <si>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</si>
  <si>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</si>
  <si>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</si>
  <si>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</si>
  <si>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</si>
  <si>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</si>
  <si>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</si>
  <si>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</si>
  <si>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</si>
  <si>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</si>
  <si>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</si>
  <si>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</si>
  <si>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</si>
  <si>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</si>
  <si>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</si>
  <si>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</si>
  <si>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</si>
  <si>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</si>
  <si>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</si>
  <si>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</si>
  <si>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</si>
  <si>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</si>
  <si>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</si>
  <si>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</si>
  <si>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</si>
  <si>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</si>
  <si>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</si>
  <si>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</si>
  <si>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</si>
  <si>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</si>
  <si>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</si>
  <si>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</si>
  <si>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</si>
  <si>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</si>
  <si>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</si>
  <si>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</si>
  <si>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</si>
  <si>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</si>
  <si>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</si>
  <si>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</si>
  <si>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</si>
  <si>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</si>
  <si>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</si>
  <si>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</si>
  <si>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</si>
  <si>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</si>
  <si>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</si>
  <si>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</si>
  <si>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</si>
  <si>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</si>
  <si>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</si>
  <si>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</si>
  <si>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</si>
  <si>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</si>
  <si>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</si>
  <si>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</si>
  <si>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</si>
  <si>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</si>
  <si>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</si>
  <si>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</si>
  <si>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</si>
  <si>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</si>
  <si>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</si>
  <si>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</si>
  <si>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</si>
  <si>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</si>
  <si>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</si>
  <si>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</si>
  <si>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</si>
  <si>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</si>
  <si>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</si>
  <si>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</si>
  <si>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</si>
  <si>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</si>
  <si>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</si>
  <si>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</si>
  <si>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</si>
  <si>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</si>
  <si>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</si>
  <si>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</si>
  <si>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</si>
  <si>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</si>
  <si>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</si>
  <si>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</si>
  <si>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</si>
  <si>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</si>
  <si>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</si>
  <si>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</si>
  <si>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</si>
  <si>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</si>
  <si>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</si>
  <si>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</si>
  <si>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</si>
  <si>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</si>
  <si>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</si>
  <si>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</si>
  <si>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</si>
  <si>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</si>
  <si>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</si>
  <si>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</si>
  <si>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</si>
  <si>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</si>
  <si>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</si>
  <si>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</si>
  <si>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</si>
  <si>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</si>
  <si>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</si>
  <si>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</si>
  <si>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</si>
  <si>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</si>
  <si>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</si>
  <si>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</si>
  <si>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</si>
  <si>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</si>
  <si>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</si>
  <si>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</si>
  <si>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</si>
  <si>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</si>
  <si>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</si>
  <si>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</si>
  <si>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</si>
  <si>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</si>
  <si>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</si>
  <si>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</si>
  <si>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</si>
  <si>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</si>
  <si>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</si>
  <si>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</si>
  <si>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</si>
  <si>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</si>
  <si>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</si>
  <si>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</si>
  <si>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</si>
  <si>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</si>
  <si>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</si>
  <si>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</si>
  <si>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</si>
  <si>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</si>
  <si>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</si>
  <si>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</si>
  <si>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</si>
  <si>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</si>
  <si>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</si>
  <si>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</si>
  <si>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</si>
  <si>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</si>
  <si>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</si>
  <si>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</si>
  <si>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</si>
  <si>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</si>
  <si>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</si>
  <si>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</si>
  <si>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</si>
  <si>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</si>
  <si>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</si>
  <si>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</si>
  <si>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</si>
  <si>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</si>
  <si>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</si>
  <si>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</si>
  <si>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</si>
  <si>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</si>
  <si>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</si>
  <si>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</si>
  <si>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</si>
  <si>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</si>
  <si>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</si>
  <si>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</si>
  <si>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</si>
  <si>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</si>
  <si>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</si>
  <si>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</si>
  <si>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</si>
  <si>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</si>
  <si>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</si>
  <si>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</si>
  <si>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</si>
  <si>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</si>
  <si>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</si>
  <si>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</si>
  <si>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</si>
  <si>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</si>
  <si>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</si>
  <si>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</si>
  <si>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</si>
  <si>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</si>
  <si>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</si>
  <si>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</si>
  <si>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</si>
  <si>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</si>
  <si>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</si>
  <si>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</si>
  <si>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</si>
  <si>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</si>
  <si>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</si>
  <si>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</si>
  <si>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</si>
  <si>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</si>
  <si>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</si>
  <si>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</si>
  <si>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</si>
  <si>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</si>
  <si>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</si>
  <si>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</si>
  <si>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</si>
  <si>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</si>
  <si>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</si>
  <si>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</si>
  <si>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</si>
  <si>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</si>
  <si>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</si>
  <si>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</si>
  <si>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</si>
  <si>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</si>
  <si>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</si>
  <si>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</si>
  <si>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</si>
  <si>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</si>
  <si>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</si>
  <si>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</si>
  <si>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</si>
  <si>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</si>
  <si>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</si>
  <si>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</si>
  <si>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</si>
  <si>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</si>
  <si>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</si>
  <si>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</si>
  <si>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</si>
  <si>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</si>
  <si>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</si>
  <si>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</si>
  <si>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</si>
  <si>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</si>
  <si>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</si>
  <si>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</si>
  <si>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</si>
  <si>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</si>
  <si>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</si>
  <si>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</si>
  <si>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</si>
  <si>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</si>
  <si>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</si>
  <si>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</si>
  <si>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</si>
  <si>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</si>
  <si>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</si>
  <si>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</si>
  <si>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</si>
  <si>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</si>
  <si>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</si>
  <si>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</si>
  <si>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</si>
  <si>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</si>
  <si>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</si>
  <si>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</si>
  <si>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</si>
  <si>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</si>
  <si>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</si>
  <si>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</si>
  <si>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</si>
  <si>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</si>
  <si>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</si>
  <si>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</si>
  <si>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</si>
  <si>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</si>
  <si>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</si>
  <si>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</si>
  <si>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</si>
  <si>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</si>
  <si>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</si>
  <si>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</si>
  <si>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</si>
  <si>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</si>
  <si>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</si>
  <si>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</si>
  <si>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</si>
  <si>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</si>
  <si>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</si>
  <si>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</si>
  <si>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</si>
  <si>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</si>
  <si>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</si>
  <si>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</si>
  <si>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</si>
  <si>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</si>
  <si>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</si>
  <si>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</si>
  <si>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</si>
  <si>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</si>
  <si>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</si>
  <si>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</si>
  <si>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</si>
  <si>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</si>
  <si>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</si>
  <si>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</si>
  <si>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</si>
  <si>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</si>
  <si>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</si>
  <si>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</si>
  <si>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</si>
  <si>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</si>
  <si>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</si>
  <si>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</si>
  <si>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</si>
  <si>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</si>
  <si>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</si>
  <si>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</si>
  <si>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</si>
  <si>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</si>
  <si>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</si>
  <si>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</si>
  <si>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</si>
  <si>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</si>
  <si>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</si>
  <si>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</si>
  <si>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</si>
  <si>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</si>
  <si>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</si>
  <si>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</si>
  <si>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</si>
  <si>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</si>
  <si>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</si>
  <si>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</si>
  <si>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</si>
  <si>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</si>
  <si>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</si>
  <si>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</si>
  <si>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</si>
  <si>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</si>
  <si>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</si>
  <si>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</si>
  <si>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</si>
  <si>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</si>
  <si>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</si>
  <si>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</si>
  <si>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</si>
  <si>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</si>
  <si>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</si>
  <si>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</si>
  <si>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</si>
  <si>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</si>
  <si>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</si>
  <si>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</si>
  <si>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</si>
  <si>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</si>
  <si>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</si>
  <si>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</si>
  <si>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</si>
  <si>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</si>
  <si>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</si>
  <si>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</si>
  <si>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</si>
  <si>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</si>
  <si>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</si>
  <si>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</si>
  <si>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</si>
  <si>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</si>
  <si>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</si>
  <si>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</si>
  <si>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</si>
  <si>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</si>
  <si>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</si>
  <si>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</si>
  <si>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</si>
  <si>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</si>
  <si>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</si>
  <si>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</si>
  <si>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</si>
  <si>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</si>
  <si>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</si>
  <si>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</si>
  <si>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</si>
  <si>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</si>
  <si>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</si>
  <si>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</si>
  <si>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</si>
  <si>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</si>
  <si>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</si>
  <si>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</si>
  <si>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</si>
  <si>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</si>
  <si>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</si>
  <si>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</si>
  <si>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</si>
  <si>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</si>
  <si>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</si>
  <si>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</si>
  <si>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</si>
  <si>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</si>
  <si>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</si>
  <si>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</si>
  <si>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</si>
  <si>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</si>
  <si>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</si>
  <si>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</si>
  <si>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</si>
  <si>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</si>
  <si>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</si>
  <si>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</si>
  <si>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</si>
  <si>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</si>
  <si>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</si>
  <si>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</si>
  <si>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</si>
  <si>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</si>
  <si>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</si>
  <si>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</si>
  <si>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</si>
  <si>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</si>
  <si>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</si>
  <si>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</si>
  <si>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</si>
  <si>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</si>
  <si>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</si>
  <si>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</si>
  <si>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</si>
  <si>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</si>
  <si>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</si>
  <si>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</si>
  <si>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</si>
  <si>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</si>
  <si>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</si>
  <si>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</si>
  <si>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</si>
  <si>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</si>
  <si>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</si>
  <si>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</si>
  <si>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</si>
  <si>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</si>
  <si>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</si>
  <si>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</si>
  <si>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</si>
  <si>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</si>
  <si>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</si>
  <si>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</si>
  <si>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</si>
  <si>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</si>
  <si>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</si>
  <si>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</si>
  <si>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</si>
  <si>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</si>
  <si>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</si>
  <si>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</si>
  <si>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</si>
  <si>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</si>
  <si>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</si>
  <si>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</si>
  <si>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</si>
  <si>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</si>
  <si>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</si>
  <si>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</si>
  <si>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</si>
  <si>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</si>
  <si>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</si>
  <si>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</si>
  <si>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</si>
  <si>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</si>
  <si>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</si>
  <si>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</si>
  <si>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</si>
  <si>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</si>
  <si>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</si>
  <si>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</si>
  <si>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</si>
  <si>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</si>
  <si>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</si>
  <si>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</si>
  <si>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</si>
  <si>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</si>
  <si>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</si>
  <si>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</si>
  <si>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</si>
  <si>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</si>
  <si>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</si>
  <si>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</si>
  <si>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</si>
  <si>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</si>
  <si>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</si>
  <si>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</si>
  <si>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</si>
  <si>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</si>
  <si>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</si>
  <si>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</si>
  <si>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</si>
  <si>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</si>
  <si>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</si>
  <si>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</si>
  <si>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</si>
  <si>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</si>
  <si>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</si>
  <si>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</si>
  <si>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</si>
  <si>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</si>
  <si>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</si>
  <si>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</si>
  <si>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</si>
  <si>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</si>
  <si>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</si>
  <si>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</si>
  <si>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</si>
  <si>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</si>
  <si>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</si>
  <si>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</si>
  <si>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</si>
  <si>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</si>
  <si>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</si>
  <si>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</si>
  <si>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</si>
  <si>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</si>
  <si>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</si>
  <si>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</si>
  <si>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</si>
  <si>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</si>
  <si>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</si>
  <si>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</si>
  <si>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</si>
  <si>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</si>
  <si>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</si>
  <si>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</si>
  <si>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</si>
  <si>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</si>
  <si>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</si>
  <si>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</si>
  <si>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</si>
  <si>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</si>
  <si>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</si>
  <si>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</si>
  <si>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</si>
  <si>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</si>
  <si>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</si>
  <si>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</si>
  <si>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</si>
  <si>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</si>
  <si>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</si>
  <si>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</si>
  <si>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</si>
  <si>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</si>
  <si>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</si>
  <si>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</si>
  <si>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</si>
  <si>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</si>
  <si>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</si>
  <si>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</si>
  <si>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</si>
  <si>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</si>
  <si>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</si>
  <si>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</si>
  <si>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</si>
  <si>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</si>
  <si>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</si>
  <si>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</si>
  <si>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</si>
  <si>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</si>
  <si>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</si>
  <si>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</si>
  <si>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</si>
  <si>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</si>
  <si>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</si>
  <si>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</si>
  <si>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</si>
  <si>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</si>
  <si>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</si>
  <si>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</si>
  <si>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</si>
  <si>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</si>
  <si>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</si>
  <si>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</si>
  <si>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</si>
  <si>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</si>
  <si>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</si>
  <si>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</si>
  <si>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</si>
  <si>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</si>
  <si>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</si>
  <si>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</si>
  <si>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</si>
  <si>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</si>
  <si>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</si>
  <si>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</si>
  <si>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</si>
  <si>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</si>
  <si>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</si>
  <si>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</si>
  <si>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</si>
  <si>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</si>
  <si>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</si>
  <si>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</si>
  <si>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</si>
  <si>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</si>
  <si>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</si>
  <si>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</si>
  <si>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</si>
  <si>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</si>
  <si>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</si>
  <si>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</si>
  <si>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</si>
  <si>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</si>
  <si>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</si>
  <si>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</si>
  <si>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</si>
  <si>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</si>
  <si>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</si>
  <si>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</si>
  <si>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</si>
  <si>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</si>
  <si>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</si>
  <si>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</si>
  <si>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</si>
  <si>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</si>
  <si>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</si>
  <si>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</si>
  <si>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</si>
  <si>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</si>
  <si>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</si>
  <si>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</si>
  <si>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</si>
  <si>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</si>
  <si>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</si>
  <si>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</si>
  <si>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</si>
  <si>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</si>
  <si>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</si>
  <si>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</si>
  <si>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</si>
  <si>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</si>
  <si>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</si>
  <si>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</si>
  <si>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</si>
  <si>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</si>
  <si>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</si>
  <si>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</si>
  <si>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</si>
  <si>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</si>
  <si>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</si>
  <si>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</si>
  <si>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</si>
  <si>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</si>
  <si>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</si>
  <si>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</si>
  <si>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</si>
  <si>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</si>
  <si>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</si>
  <si>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</si>
  <si>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</si>
  <si>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</si>
  <si>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</si>
  <si>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</si>
  <si>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</si>
  <si>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</si>
  <si>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</si>
  <si>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</si>
  <si>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</si>
  <si>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</si>
  <si>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</si>
  <si>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</si>
  <si>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</si>
  <si>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</si>
  <si>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</si>
  <si>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</si>
  <si>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</si>
  <si>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</si>
  <si>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</si>
  <si>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</si>
  <si>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</si>
  <si>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</si>
  <si>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</si>
  <si>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</si>
  <si>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</si>
  <si>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</si>
  <si>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</si>
  <si>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</si>
  <si>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</si>
  <si>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</si>
  <si>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</si>
  <si>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</si>
  <si>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</si>
  <si>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</si>
  <si>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</si>
  <si>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</si>
  <si>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</si>
  <si>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</si>
  <si>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</si>
  <si>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</si>
  <si>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</si>
  <si>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</si>
  <si>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</si>
  <si>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</si>
  <si>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</si>
  <si>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</si>
  <si>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</si>
  <si>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</si>
  <si>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</si>
  <si>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</si>
  <si>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</si>
  <si>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</si>
  <si>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</si>
  <si>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</si>
  <si>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</si>
  <si>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</si>
  <si>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</si>
  <si>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</si>
  <si>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</si>
  <si>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</si>
  <si>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</si>
  <si>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</si>
  <si>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</si>
  <si>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</si>
  <si>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</si>
  <si>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</si>
  <si>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</si>
  <si>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</si>
  <si>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</si>
  <si>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</si>
  <si>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</si>
  <si>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</si>
  <si>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</si>
  <si>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</si>
  <si>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</si>
  <si>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</si>
  <si>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</si>
  <si>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</si>
  <si>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</si>
  <si>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</si>
  <si>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</si>
  <si>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</si>
  <si>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</si>
  <si>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</si>
  <si>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</si>
  <si>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</si>
  <si>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</si>
  <si>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</si>
  <si>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</si>
  <si>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</si>
  <si>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</si>
  <si>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</si>
  <si>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</si>
  <si>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</si>
  <si>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</si>
  <si>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</si>
  <si>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</si>
  <si>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</si>
  <si>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</si>
  <si>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</si>
  <si>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</si>
  <si>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</si>
  <si>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</si>
  <si>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</si>
  <si>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</si>
  <si>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</si>
  <si>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</si>
  <si>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</si>
  <si>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</si>
  <si>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</si>
  <si>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</si>
  <si>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</si>
  <si>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</si>
  <si>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</si>
  <si>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</si>
  <si>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</si>
  <si>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</si>
  <si>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</si>
  <si>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</si>
  <si>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</si>
  <si>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</si>
  <si>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</si>
  <si>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</si>
  <si>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</si>
  <si>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</si>
  <si>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</si>
  <si>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</si>
  <si>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</si>
  <si>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</si>
  <si>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</si>
  <si>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</si>
  <si>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</si>
  <si>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</si>
  <si>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</si>
  <si>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</si>
  <si>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</si>
  <si>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</si>
  <si>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</si>
  <si>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</si>
  <si>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</si>
  <si>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</si>
  <si>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</si>
  <si>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</si>
  <si>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</si>
  <si>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</si>
  <si>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</si>
  <si>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</si>
  <si>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</si>
  <si>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</si>
  <si>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</si>
  <si>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</si>
  <si>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</si>
  <si>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</si>
  <si>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</si>
  <si>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</si>
  <si>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</si>
  <si>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</si>
  <si>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</si>
  <si>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</si>
  <si>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</si>
  <si>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</si>
  <si>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</si>
  <si>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</si>
  <si>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</si>
  <si>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</si>
  <si>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</si>
  <si>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</si>
  <si>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</si>
  <si>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</si>
  <si>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</si>
  <si>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</si>
  <si>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</si>
  <si>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</si>
  <si>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</si>
  <si>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</si>
  <si>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</si>
  <si>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</si>
  <si>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</si>
  <si>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</si>
  <si>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</si>
  <si>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</si>
  <si>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</si>
  <si>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</si>
  <si>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</si>
  <si>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</si>
  <si>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</si>
  <si>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</si>
  <si>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</si>
  <si>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</si>
  <si>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</si>
  <si>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</si>
  <si>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</si>
  <si>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</si>
  <si>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</si>
  <si>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</si>
  <si>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</si>
  <si>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</si>
  <si>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</si>
  <si>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</si>
  <si>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</si>
  <si>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</si>
  <si>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</si>
  <si>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</si>
  <si>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</si>
  <si>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</si>
  <si>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</si>
  <si>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</si>
  <si>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</si>
  <si>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</si>
  <si>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</si>
  <si>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</si>
  <si>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</si>
  <si>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</si>
  <si>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</si>
  <si>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</si>
  <si>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</si>
  <si>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</si>
  <si>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</si>
  <si>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</si>
  <si>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</si>
  <si>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</si>
  <si>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</si>
  <si>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</si>
  <si>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</si>
  <si>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</si>
  <si>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</si>
  <si>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</si>
  <si>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</si>
  <si>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</si>
  <si>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</si>
  <si>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</si>
  <si>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</si>
  <si>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</si>
  <si>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</si>
  <si>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</si>
  <si>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</si>
  <si>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</si>
  <si>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</si>
  <si>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</si>
  <si>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</si>
  <si>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</si>
  <si>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</si>
  <si>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</si>
  <si>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</si>
  <si>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</si>
  <si>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</si>
  <si>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</si>
  <si>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</si>
  <si>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</si>
  <si>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</si>
  <si>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</si>
  <si>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</si>
  <si>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</si>
  <si>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</si>
  <si>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</si>
  <si>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</si>
  <si>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</si>
  <si>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</si>
  <si>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</si>
  <si>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</si>
  <si>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</si>
  <si>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</si>
  <si>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</si>
  <si>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</si>
  <si>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</si>
  <si>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</si>
  <si>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</si>
  <si>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</si>
  <si>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</si>
  <si>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</si>
  <si>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</si>
  <si>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</si>
  <si>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</si>
  <si>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</si>
  <si>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</si>
  <si>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</si>
  <si>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</si>
  <si>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</si>
  <si>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</si>
  <si>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</si>
  <si>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</si>
  <si>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</si>
  <si>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</si>
  <si>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</si>
  <si>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</si>
  <si>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</si>
  <si>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</si>
  <si>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</si>
  <si>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</si>
  <si>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</si>
  <si>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</si>
  <si>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</si>
  <si>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</si>
  <si>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</si>
  <si>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</si>
  <si>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</si>
  <si>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</si>
  <si>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</si>
  <si>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</si>
  <si>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</si>
  <si>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</si>
  <si>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</si>
  <si>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</si>
  <si>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</si>
  <si>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</si>
  <si>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</si>
  <si>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</si>
  <si>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</si>
  <si>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</si>
  <si>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</si>
  <si>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</si>
  <si>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</si>
  <si>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</si>
  <si>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</si>
  <si>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</si>
  <si>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</si>
  <si>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</si>
  <si>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</si>
  <si>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</si>
  <si>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</si>
  <si>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</si>
  <si>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</si>
  <si>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</si>
  <si>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</si>
  <si>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</si>
  <si>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</si>
  <si>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</si>
  <si>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</si>
  <si>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</si>
  <si>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</si>
  <si>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</si>
  <si>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</si>
  <si>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</si>
  <si>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</si>
  <si>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</si>
  <si>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</si>
  <si>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</si>
  <si>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</si>
  <si>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</si>
  <si>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</si>
  <si>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</si>
  <si>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</si>
  <si>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</si>
  <si>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</si>
  <si>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</si>
  <si>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</si>
  <si>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</si>
  <si>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</si>
  <si>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</si>
  <si>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</si>
  <si>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</si>
  <si>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</si>
  <si>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</si>
  <si>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</si>
  <si>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</si>
  <si>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</si>
  <si>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</si>
  <si>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</si>
  <si>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</si>
  <si>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</si>
  <si>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</si>
  <si>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</si>
  <si>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</si>
  <si>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</si>
  <si>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</si>
  <si>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</si>
  <si>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</si>
  <si>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</si>
  <si>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</si>
  <si>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</si>
  <si>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</si>
  <si>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</si>
  <si>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</si>
  <si>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</si>
  <si>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</si>
  <si>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</si>
  <si>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</si>
  <si>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</si>
  <si>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</si>
  <si>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</si>
  <si>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</si>
  <si>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</si>
  <si>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</si>
  <si>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</si>
  <si>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</si>
  <si>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</si>
  <si>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</si>
  <si>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</si>
  <si>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</si>
  <si>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</si>
  <si>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</si>
  <si>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</si>
  <si>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</si>
  <si>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</si>
  <si>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</si>
  <si>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</si>
  <si>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</si>
  <si>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</si>
  <si>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</si>
  <si>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</si>
  <si>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</si>
  <si>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</si>
  <si>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</si>
  <si>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</si>
  <si>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</si>
  <si>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</si>
  <si>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</si>
  <si>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</si>
  <si>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</si>
  <si>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</si>
  <si>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</si>
  <si>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</si>
  <si>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</si>
  <si>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</si>
  <si>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</si>
  <si>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</si>
  <si>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</si>
  <si>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</si>
  <si>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</si>
  <si>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</si>
  <si>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</si>
  <si>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</si>
  <si>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</si>
  <si>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</si>
  <si>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</si>
  <si>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</si>
  <si>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</si>
  <si>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</si>
  <si>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</si>
  <si>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</si>
  <si>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</si>
  <si>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</si>
  <si>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</si>
  <si>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</si>
  <si>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</si>
  <si>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</si>
  <si>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</si>
  <si>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</si>
  <si>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</si>
  <si>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</si>
  <si>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</si>
  <si>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</si>
  <si>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</si>
  <si>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</si>
  <si>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</si>
  <si>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</si>
  <si>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</si>
  <si>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</si>
  <si>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</si>
  <si>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</si>
  <si>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</si>
  <si>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</si>
  <si>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</si>
  <si>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</si>
  <si>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</si>
  <si>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</si>
  <si>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</si>
  <si>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</si>
  <si>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</si>
  <si>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</si>
  <si>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</si>
  <si>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</si>
  <si>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</si>
  <si>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</si>
  <si>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</si>
  <si>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</si>
  <si>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</si>
  <si>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</si>
  <si>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</si>
  <si>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</si>
  <si>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</si>
  <si>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</si>
  <si>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</si>
  <si>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</si>
  <si>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</si>
  <si>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</si>
  <si>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</si>
  <si>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</si>
  <si>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</si>
  <si>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</si>
  <si>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</si>
  <si>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</si>
  <si>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</si>
  <si>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</si>
  <si>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</si>
  <si>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</si>
  <si>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</si>
  <si>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</si>
  <si>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</si>
  <si>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</si>
  <si>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</si>
  <si>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</si>
  <si>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</si>
  <si>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</si>
  <si>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</si>
  <si>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</si>
  <si>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</si>
  <si>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</si>
  <si>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</si>
  <si>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</si>
  <si>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</si>
  <si>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</si>
  <si>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</si>
  <si>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</si>
  <si>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</si>
  <si>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</si>
  <si>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</si>
  <si>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</si>
  <si>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</si>
  <si>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</si>
  <si>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</si>
  <si>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</si>
  <si>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</si>
  <si>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</si>
  <si>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</si>
  <si>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</si>
  <si>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</si>
  <si>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</si>
  <si>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</si>
  <si>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</si>
  <si>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</si>
  <si>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</si>
  <si>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</si>
  <si>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</si>
  <si>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</si>
  <si>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</si>
  <si>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</si>
  <si>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</si>
  <si>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</si>
  <si>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</si>
  <si>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</si>
  <si>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</si>
  <si>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</si>
  <si>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</si>
  <si>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</si>
  <si>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</si>
  <si>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</si>
  <si>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</si>
  <si>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</si>
  <si>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</si>
  <si>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</si>
  <si>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</si>
  <si>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</si>
  <si>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</si>
  <si>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</si>
  <si>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</si>
  <si>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</si>
  <si>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</si>
  <si>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</si>
  <si>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</si>
  <si>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</si>
  <si>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</si>
  <si>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</si>
  <si>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</si>
  <si>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</si>
  <si>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</si>
  <si>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</si>
  <si>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</si>
  <si>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</si>
  <si>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</si>
  <si>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</si>
  <si>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</si>
  <si>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</si>
  <si>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</si>
  <si>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</si>
  <si>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</si>
  <si>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</si>
  <si>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</si>
  <si>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</si>
  <si>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</si>
  <si>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</si>
  <si>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</si>
  <si>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</si>
  <si>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</si>
  <si>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</si>
  <si>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</si>
  <si>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</si>
  <si>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</si>
  <si>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</si>
  <si>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</si>
  <si>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</si>
  <si>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</si>
  <si>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</si>
  <si>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</si>
  <si>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</si>
  <si>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</si>
  <si>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</si>
  <si>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</si>
  <si>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</si>
  <si>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</si>
  <si>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</si>
  <si>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</si>
  <si>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</si>
  <si>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</si>
  <si>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</si>
  <si>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</si>
  <si>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</si>
  <si>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</si>
  <si>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</si>
  <si>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</si>
  <si>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</si>
  <si>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</si>
  <si>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</si>
  <si>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</si>
  <si>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</si>
  <si>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</si>
  <si>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</si>
  <si>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</si>
  <si>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</si>
  <si>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</si>
  <si>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</si>
  <si>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</si>
  <si>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</si>
  <si>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</si>
  <si>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</si>
  <si>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</si>
  <si>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</si>
  <si>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</si>
  <si>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</si>
  <si>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</si>
  <si>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</si>
  <si>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</si>
  <si>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</si>
  <si>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</si>
  <si>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</si>
  <si>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</si>
  <si>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</si>
  <si>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</si>
  <si>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</si>
  <si>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</si>
  <si>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</si>
  <si>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</si>
  <si>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</si>
  <si>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</si>
  <si>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</si>
  <si>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</si>
  <si>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</si>
  <si>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</si>
  <si>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</si>
  <si>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</si>
  <si>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</si>
  <si>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</si>
  <si>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</si>
  <si>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</si>
  <si>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</si>
  <si>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</si>
  <si>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</si>
  <si>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</si>
  <si>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</si>
  <si>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</si>
  <si>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</si>
  <si>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</si>
  <si>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</si>
  <si>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</si>
  <si>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</si>
  <si>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</si>
  <si>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</si>
  <si>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</si>
  <si>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</si>
  <si>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</si>
  <si>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</si>
  <si>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</si>
  <si>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</si>
  <si>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</si>
  <si>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</si>
  <si>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</si>
  <si>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</si>
  <si>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</si>
  <si>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</si>
  <si>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</si>
  <si>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</si>
  <si>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</si>
  <si>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</si>
  <si>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</si>
  <si>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</si>
  <si>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</si>
  <si>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</si>
  <si>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</si>
  <si>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</si>
  <si>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</si>
  <si>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</si>
  <si>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</si>
  <si>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</si>
  <si>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</si>
  <si>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</si>
  <si>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</si>
  <si>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</si>
  <si>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</si>
  <si>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</si>
  <si>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</si>
  <si>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</si>
  <si>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</si>
  <si>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</si>
  <si>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</si>
  <si>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</si>
  <si>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</si>
  <si>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</si>
  <si>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</si>
  <si>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</si>
  <si>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</si>
  <si>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</si>
  <si>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</si>
  <si>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</si>
  <si>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</si>
  <si>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</si>
  <si>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</si>
  <si>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</si>
  <si>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</si>
  <si>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</si>
  <si>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</si>
  <si>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</si>
  <si>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</si>
  <si>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</si>
  <si>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</si>
  <si>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</si>
  <si>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</si>
  <si>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</si>
  <si>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</si>
  <si>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</si>
  <si>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</si>
  <si>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</si>
  <si>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</si>
  <si>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</si>
  <si>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</si>
  <si>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</si>
  <si>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</si>
  <si>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</si>
  <si>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</si>
  <si>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</si>
  <si>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</si>
  <si>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</si>
  <si>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</si>
  <si>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</si>
  <si>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</si>
  <si>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</si>
  <si>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</si>
  <si>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</si>
  <si>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</si>
  <si>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</si>
  <si>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</si>
  <si>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</si>
  <si>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</si>
  <si>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</si>
  <si>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</si>
  <si>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</si>
  <si>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</si>
  <si>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</si>
  <si>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</si>
  <si>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</si>
  <si>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</si>
  <si>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</si>
  <si>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</si>
  <si>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</si>
  <si>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</si>
  <si>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</si>
  <si>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</si>
  <si>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</si>
  <si>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</si>
  <si>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</si>
  <si>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</si>
  <si>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</si>
  <si>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</si>
  <si>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</si>
  <si>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</si>
  <si>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</si>
  <si>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</si>
  <si>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</si>
  <si>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</si>
  <si>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</si>
  <si>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</si>
  <si>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</si>
  <si>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</si>
  <si>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</si>
  <si>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</si>
  <si>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</si>
  <si>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</si>
  <si>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</si>
  <si>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</si>
  <si>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</si>
  <si>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</si>
  <si>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</si>
  <si>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</si>
  <si>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</si>
  <si>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</si>
  <si>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</si>
  <si>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</si>
  <si>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</si>
  <si>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</si>
  <si>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</si>
  <si>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</si>
  <si>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</si>
  <si>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</si>
  <si>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</si>
  <si>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</si>
  <si>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</si>
  <si>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</si>
  <si>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</si>
  <si>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</si>
  <si>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</si>
  <si>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</si>
  <si>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</si>
  <si>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</si>
  <si>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</si>
  <si>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</si>
  <si>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</si>
  <si>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</si>
  <si>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</si>
  <si>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</si>
  <si>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</si>
  <si>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</si>
  <si>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</si>
  <si>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</si>
  <si>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</si>
  <si>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</si>
  <si>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</si>
  <si>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</si>
  <si>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</si>
  <si>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</si>
  <si>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</si>
  <si>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</si>
  <si>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</si>
  <si>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</si>
  <si>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</si>
  <si>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</si>
  <si>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</si>
  <si>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</si>
  <si>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</si>
  <si>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</si>
  <si>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</si>
  <si>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</si>
  <si>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</si>
  <si>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</si>
  <si>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</si>
  <si>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</si>
  <si>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</si>
  <si>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</si>
  <si>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</si>
  <si>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</si>
  <si>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</si>
  <si>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</si>
  <si>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</si>
  <si>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</si>
  <si>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</si>
  <si>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</si>
  <si>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</si>
  <si>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</si>
  <si>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</si>
  <si>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</si>
  <si>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</si>
  <si>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</si>
  <si>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</si>
  <si>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</si>
  <si>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</si>
  <si>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</si>
  <si>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</si>
  <si>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</si>
  <si>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</si>
  <si>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</si>
  <si>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</si>
  <si>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</si>
  <si>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</si>
  <si>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</si>
  <si>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</si>
  <si>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</si>
  <si>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</si>
  <si>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</si>
  <si>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</si>
  <si>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</si>
  <si>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</si>
  <si>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</si>
  <si>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</si>
  <si>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</si>
  <si>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</si>
  <si>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</si>
  <si>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</si>
  <si>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</si>
  <si>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</si>
  <si>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</si>
  <si>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</si>
  <si>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</si>
  <si>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</si>
  <si>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</si>
  <si>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</si>
  <si>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</si>
  <si>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</si>
  <si>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</si>
  <si>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</si>
  <si>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</si>
  <si>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</si>
  <si>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</si>
  <si>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</si>
  <si>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</si>
  <si>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</si>
  <si>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</si>
  <si>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</si>
  <si>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</si>
  <si>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</si>
  <si>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</si>
  <si>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</si>
  <si>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</si>
  <si>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</si>
  <si>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</si>
  <si>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</si>
  <si>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</si>
  <si>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</si>
  <si>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</si>
  <si>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</si>
  <si>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</si>
  <si>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</si>
  <si>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</si>
  <si>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</si>
  <si>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</si>
  <si>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</si>
  <si>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</si>
  <si>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</si>
  <si>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</si>
  <si>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</si>
  <si>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</si>
  <si>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</si>
  <si>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</si>
  <si>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</si>
  <si>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</si>
  <si>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</si>
  <si>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</si>
  <si>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</si>
  <si>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</si>
  <si>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</si>
  <si>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</si>
  <si>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</si>
  <si>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</si>
  <si>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</si>
  <si>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</si>
  <si>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</si>
  <si>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</si>
  <si>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</si>
  <si>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</si>
  <si>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</si>
  <si>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</si>
  <si>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</si>
  <si>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</si>
  <si>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</si>
  <si>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</si>
  <si>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</si>
  <si>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</si>
  <si>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</si>
  <si>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</si>
  <si>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</si>
  <si>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</si>
  <si>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</si>
  <si>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</si>
  <si>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</si>
  <si>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</si>
  <si>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</si>
  <si>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</si>
  <si>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</si>
  <si>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</si>
  <si>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</si>
  <si>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</si>
  <si>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</si>
  <si>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</si>
  <si>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</si>
  <si>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</si>
  <si>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</si>
  <si>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</si>
  <si>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</si>
  <si>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</si>
  <si>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</si>
  <si>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</si>
  <si>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</si>
  <si>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</si>
  <si>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</si>
  <si>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</si>
  <si>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</si>
  <si>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</si>
  <si>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</si>
  <si>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</si>
  <si>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</si>
  <si>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</si>
  <si>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</si>
  <si>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</si>
  <si>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</si>
  <si>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</si>
  <si>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</si>
  <si>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</si>
  <si>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</si>
  <si>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</si>
  <si>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</si>
  <si>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</si>
  <si>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</si>
  <si>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</si>
  <si>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</si>
  <si>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</si>
  <si>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</si>
  <si>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</si>
  <si>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</si>
  <si>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</si>
  <si>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</si>
  <si>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</si>
  <si>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</si>
  <si>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</si>
  <si>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</si>
  <si>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</si>
  <si>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</si>
  <si>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</si>
  <si>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</si>
  <si>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</si>
  <si>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</si>
  <si>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</si>
  <si>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</si>
  <si>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</si>
  <si>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</si>
  <si>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</si>
  <si>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</si>
  <si>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</si>
  <si>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</si>
  <si>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</si>
  <si>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</si>
  <si>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</si>
  <si>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</si>
  <si>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</si>
  <si>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</si>
  <si>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</si>
  <si>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</si>
  <si>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</si>
  <si>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</si>
  <si>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</si>
  <si>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</si>
  <si>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</si>
  <si>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</si>
  <si>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</si>
  <si>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</si>
  <si>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</si>
  <si>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</si>
  <si>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</si>
  <si>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</si>
  <si>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</si>
  <si>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</si>
  <si>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</si>
  <si>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</si>
  <si>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</si>
  <si>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</si>
  <si>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</si>
  <si>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</si>
  <si>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</si>
  <si>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</si>
  <si>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</si>
  <si>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</si>
  <si>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</si>
  <si>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</si>
  <si>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</si>
  <si>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</si>
  <si>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</si>
  <si>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</si>
  <si>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</si>
  <si>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</si>
  <si>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</si>
  <si>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</si>
  <si>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</si>
  <si>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</si>
  <si>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</si>
  <si>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</si>
  <si>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</si>
  <si>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</si>
  <si>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</si>
  <si>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</si>
  <si>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</si>
  <si>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</si>
  <si>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</si>
  <si>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</si>
  <si>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</si>
  <si>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</si>
  <si>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</si>
  <si>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</si>
  <si>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</si>
  <si>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</si>
  <si>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</si>
  <si>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</si>
  <si>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</si>
  <si>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</si>
  <si>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</si>
  <si>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</si>
  <si>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</si>
  <si>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</si>
  <si>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</si>
  <si>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</si>
  <si>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</si>
  <si>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</si>
  <si>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</si>
  <si>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</si>
  <si>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</si>
  <si>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</si>
  <si>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</si>
  <si>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</si>
  <si>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</si>
  <si>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</si>
  <si>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</si>
  <si>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</si>
  <si>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</si>
  <si>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</si>
  <si>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</si>
  <si>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</si>
  <si>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</si>
  <si>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</si>
  <si>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</si>
  <si>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</si>
  <si>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</si>
  <si>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</si>
  <si>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</si>
  <si>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</si>
  <si>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</si>
  <si>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</si>
  <si>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</si>
  <si>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</si>
  <si>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</si>
  <si>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</si>
  <si>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</si>
  <si>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</si>
  <si>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</si>
  <si>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</si>
  <si>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</si>
  <si>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</si>
  <si>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</si>
  <si>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</si>
  <si>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</si>
  <si>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</si>
  <si>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</si>
  <si>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</si>
  <si>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</si>
  <si>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</si>
  <si>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</si>
  <si>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</si>
  <si>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</si>
  <si>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</si>
  <si>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</si>
  <si>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</si>
  <si>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</si>
  <si>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</si>
  <si>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</si>
  <si>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</si>
  <si>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</si>
  <si>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</si>
  <si>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</si>
  <si>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</si>
  <si>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</si>
  <si>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</si>
  <si>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</si>
  <si>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</si>
  <si>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</si>
  <si>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</si>
  <si>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</si>
  <si>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</si>
  <si>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</si>
  <si>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</si>
  <si>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</si>
  <si>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</si>
  <si>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</si>
  <si>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</si>
  <si>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</si>
  <si>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</si>
  <si>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</si>
  <si>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</si>
  <si>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</si>
  <si>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</si>
  <si>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</si>
  <si>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</si>
  <si>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</si>
  <si>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</si>
  <si>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</si>
  <si>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</si>
  <si>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</si>
  <si>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</si>
  <si>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</si>
  <si>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</si>
  <si>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</si>
  <si>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</si>
  <si>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</si>
  <si>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</si>
  <si>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</si>
  <si>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</si>
  <si>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</si>
  <si>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</si>
  <si>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</si>
  <si>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</si>
  <si>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</si>
  <si>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</si>
  <si>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</si>
  <si>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</si>
  <si>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</si>
  <si>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</si>
  <si>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</si>
  <si>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</si>
  <si>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</si>
  <si>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</si>
  <si>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</si>
  <si>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</si>
  <si>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</si>
  <si>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</si>
  <si>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</si>
  <si>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</si>
  <si>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</si>
  <si>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</si>
  <si>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</si>
  <si>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</si>
  <si>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</si>
  <si>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</si>
  <si>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</si>
  <si>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</si>
  <si>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</si>
  <si>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</si>
  <si>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</si>
  <si>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</si>
  <si>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</si>
  <si>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</si>
  <si>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</si>
  <si>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</si>
  <si>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</si>
  <si>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</si>
  <si>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</si>
  <si>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</si>
  <si>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</si>
  <si>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</si>
  <si>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</si>
  <si>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</si>
  <si>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</si>
  <si>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</si>
  <si>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</si>
  <si>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</si>
  <si>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</si>
  <si>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</si>
  <si>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</si>
  <si>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</si>
  <si>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</si>
  <si>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</si>
  <si>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</si>
  <si>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</si>
  <si>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</si>
  <si>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</si>
  <si>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</si>
  <si>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</si>
  <si>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</si>
  <si>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</si>
  <si>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</si>
  <si>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</si>
  <si>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</si>
  <si>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</si>
  <si>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</si>
  <si>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</si>
  <si>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</si>
  <si>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</si>
  <si>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</si>
  <si>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</si>
  <si>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</si>
  <si>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</si>
  <si>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</si>
  <si>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</si>
  <si>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</si>
  <si>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</si>
  <si>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</si>
  <si>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</si>
  <si>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</si>
  <si>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</si>
  <si>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</si>
  <si>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</si>
  <si>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</si>
  <si>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</si>
  <si>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</si>
  <si>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</si>
  <si>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</si>
  <si>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</si>
  <si>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</si>
  <si>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</si>
  <si>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</si>
  <si>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</si>
  <si>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</si>
  <si>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</si>
  <si>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</si>
  <si>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</si>
  <si>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</si>
  <si>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</si>
  <si>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</si>
  <si>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</si>
  <si>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</si>
  <si>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</si>
  <si>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</si>
  <si>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</si>
  <si>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</si>
  <si>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</si>
  <si>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</si>
  <si>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</si>
  <si>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</si>
  <si>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</si>
  <si>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</si>
  <si>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</si>
  <si>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</si>
  <si>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</si>
  <si>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</si>
  <si>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</si>
  <si>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</si>
  <si>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</si>
  <si>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</si>
  <si>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</si>
  <si>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</si>
  <si>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</si>
  <si>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</si>
  <si>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</si>
  <si>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</si>
  <si>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</si>
  <si>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</si>
  <si>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</si>
  <si>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</si>
  <si>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</si>
  <si>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</si>
  <si>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</si>
  <si>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</si>
  <si>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</si>
  <si>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</si>
  <si>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</si>
  <si>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</si>
  <si>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</si>
  <si>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</si>
  <si>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</si>
  <si>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</si>
  <si>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</si>
  <si>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</si>
  <si>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</si>
  <si>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</si>
  <si>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</si>
  <si>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</si>
  <si>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</si>
  <si>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</si>
  <si>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</si>
  <si>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</si>
  <si>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</si>
  <si>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</si>
  <si>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</si>
  <si>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</si>
  <si>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</si>
  <si>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</si>
  <si>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</si>
  <si>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</si>
  <si>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</si>
  <si>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</si>
  <si>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</si>
  <si>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</si>
  <si>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</si>
  <si>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</si>
  <si>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</si>
  <si>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</si>
  <si>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</si>
  <si>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</si>
  <si>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</si>
  <si>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</si>
  <si>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</si>
  <si>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</si>
  <si>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</si>
  <si>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</si>
  <si>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</si>
  <si>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</si>
  <si>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</si>
  <si>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</si>
  <si>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</si>
  <si>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</si>
  <si>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</si>
  <si>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</si>
  <si>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</si>
  <si>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</si>
  <si>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</si>
  <si>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</si>
  <si>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</si>
  <si>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</si>
  <si>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</si>
  <si>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</si>
  <si>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</si>
  <si>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</si>
  <si>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</si>
  <si>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</si>
  <si>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</si>
  <si>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</si>
  <si>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</si>
  <si>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</si>
  <si>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</si>
  <si>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</si>
  <si>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</si>
  <si>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</si>
  <si>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</si>
  <si>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</si>
  <si>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</si>
  <si>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</si>
  <si>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</si>
  <si>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</si>
  <si>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</si>
  <si>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</si>
  <si>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</si>
  <si>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</si>
  <si>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</si>
  <si>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</si>
  <si>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</si>
  <si>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</si>
  <si>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</si>
  <si>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</si>
  <si>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</si>
  <si>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</si>
  <si>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</si>
  <si>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</si>
  <si>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</si>
  <si>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</si>
  <si>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</si>
  <si>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</si>
  <si>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</si>
  <si>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</si>
  <si>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</si>
  <si>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</si>
  <si>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</si>
  <si>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</si>
  <si>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</si>
  <si>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</si>
  <si>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</si>
  <si>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</si>
  <si>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</si>
  <si>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</si>
  <si>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</si>
  <si>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</si>
  <si>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</si>
  <si>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</si>
  <si>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</si>
  <si>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</si>
  <si>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</si>
  <si>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</si>
  <si>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</si>
  <si>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</si>
  <si>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</si>
  <si>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</si>
  <si>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</si>
  <si>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</si>
  <si>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</si>
  <si>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</si>
  <si>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</si>
  <si>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</si>
  <si>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</si>
  <si>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</si>
  <si>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</si>
  <si>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</si>
  <si>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</si>
  <si>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</si>
  <si>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</si>
  <si>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</si>
  <si>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</si>
  <si>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</si>
  <si>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</si>
  <si>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</si>
  <si>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</si>
  <si>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</si>
  <si>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</si>
  <si>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</si>
  <si>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</si>
  <si>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</si>
  <si>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</si>
  <si>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</si>
  <si>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</si>
  <si>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</si>
  <si>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</si>
  <si>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</si>
  <si>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</si>
  <si>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</si>
  <si>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</si>
  <si>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</si>
  <si>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</si>
  <si>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</si>
  <si>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</si>
  <si>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</si>
  <si>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</si>
  <si>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</si>
  <si>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</si>
  <si>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</si>
  <si>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</si>
  <si>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</si>
  <si>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</si>
  <si>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</si>
  <si>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</si>
  <si>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</si>
  <si>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</si>
  <si>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</si>
  <si>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</si>
  <si>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</si>
  <si>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</si>
  <si>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</si>
  <si>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</si>
  <si>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</si>
  <si>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</si>
  <si>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</si>
  <si>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</si>
  <si>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</si>
  <si>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</si>
  <si>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</si>
  <si>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</si>
  <si>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</si>
  <si>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</si>
  <si>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</si>
  <si>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</si>
  <si>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</si>
  <si>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</si>
  <si>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</si>
  <si>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</si>
  <si>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</si>
  <si>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</si>
  <si>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</si>
  <si>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</si>
  <si>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</si>
  <si>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</si>
  <si>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</si>
  <si>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</si>
  <si>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</si>
  <si>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</si>
  <si>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</si>
  <si>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</si>
  <si>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</si>
  <si>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</si>
  <si>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</si>
  <si>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</si>
  <si>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</si>
  <si>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</si>
  <si>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</si>
  <si>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</si>
  <si>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</si>
  <si>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</si>
  <si>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</si>
  <si>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</si>
  <si>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</si>
  <si>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</si>
  <si>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</si>
  <si>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</si>
  <si>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</si>
  <si>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</si>
  <si>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</si>
  <si>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</si>
  <si>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</si>
  <si>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</si>
  <si>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</si>
  <si>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</si>
  <si>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</si>
  <si>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</si>
  <si>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</si>
  <si>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</si>
  <si>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</si>
  <si>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</si>
  <si>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</si>
  <si>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</si>
  <si>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</si>
  <si>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</si>
  <si>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</si>
  <si>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</si>
  <si>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</si>
  <si>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</si>
  <si>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</si>
  <si>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</si>
  <si>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</si>
  <si>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</si>
  <si>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</si>
  <si>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</si>
  <si>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</si>
  <si>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</si>
  <si>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</si>
  <si>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</si>
  <si>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</si>
  <si>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</si>
  <si>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</si>
  <si>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</si>
  <si>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</si>
  <si>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</si>
  <si>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</si>
  <si>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</si>
  <si>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</si>
  <si>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</si>
  <si>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</si>
  <si>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</si>
  <si>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</si>
  <si>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</si>
  <si>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</si>
  <si>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</si>
  <si>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</si>
  <si>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</si>
  <si>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</si>
  <si>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</si>
  <si>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</si>
  <si>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</si>
  <si>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</si>
  <si>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</si>
  <si>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</si>
  <si>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</si>
  <si>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</si>
  <si>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</si>
  <si>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</si>
  <si>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</si>
  <si>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</si>
  <si>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</si>
  <si>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</si>
  <si>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</si>
  <si>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</si>
  <si>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</si>
  <si>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</si>
  <si>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</si>
  <si>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</si>
  <si>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</si>
  <si>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</si>
  <si>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</si>
  <si>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</si>
  <si>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</si>
  <si>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</si>
  <si>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</si>
  <si>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</si>
  <si>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</si>
  <si>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</si>
  <si>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</si>
  <si>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</si>
  <si>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</si>
  <si>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</si>
  <si>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</si>
  <si>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</si>
  <si>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</si>
  <si>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</si>
  <si>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</si>
  <si>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</si>
  <si>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</si>
  <si>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</si>
  <si>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</si>
  <si>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</si>
  <si>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</si>
  <si>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</si>
  <si>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</si>
  <si>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</si>
  <si>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</si>
  <si>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</si>
  <si>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</si>
  <si>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</si>
  <si>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</si>
  <si>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</si>
  <si>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</si>
  <si>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</si>
  <si>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</si>
  <si>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</si>
  <si>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</si>
  <si>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</si>
  <si>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</si>
  <si>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</si>
  <si>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</si>
  <si>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</si>
  <si>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</si>
  <si>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</si>
  <si>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</si>
  <si>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</si>
  <si>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</si>
  <si>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</si>
  <si>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</si>
  <si>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</si>
  <si>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</si>
  <si>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</si>
  <si>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</si>
  <si>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</si>
  <si>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</si>
  <si>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</si>
  <si>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</si>
  <si>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</si>
  <si>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</si>
  <si>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</si>
  <si>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</si>
  <si>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</si>
  <si>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</si>
  <si>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</si>
  <si>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</si>
  <si>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</si>
  <si>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</si>
  <si>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</si>
  <si>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</si>
  <si>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</si>
  <si>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</si>
  <si>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</si>
  <si>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</si>
  <si>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</si>
  <si>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</si>
  <si>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</si>
  <si>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</si>
  <si>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</si>
  <si>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</si>
  <si>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</si>
  <si>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</si>
  <si>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</si>
  <si>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</si>
  <si>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</si>
  <si>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</si>
  <si>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</si>
  <si>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</si>
  <si>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</si>
  <si>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</si>
  <si>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</si>
  <si>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</si>
  <si>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</si>
  <si>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</si>
  <si>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</si>
  <si>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</si>
  <si>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</si>
  <si>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</si>
  <si>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</si>
  <si>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</si>
  <si>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</si>
  <si>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</si>
  <si>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</si>
  <si>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</si>
  <si>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</si>
  <si>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</si>
  <si>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</si>
  <si>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</si>
  <si>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</si>
  <si>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</si>
  <si>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</si>
  <si>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</si>
  <si>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</si>
  <si>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</si>
  <si>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</si>
  <si>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</si>
  <si>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</si>
  <si>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</si>
  <si>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</si>
  <si>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</si>
  <si>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</si>
  <si>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</si>
  <si>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</si>
  <si>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</si>
  <si>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</si>
  <si>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</si>
  <si>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</si>
  <si>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</si>
  <si>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</si>
  <si>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</si>
  <si>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</si>
  <si>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</si>
  <si>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</si>
  <si>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</si>
  <si>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</si>
  <si>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</si>
  <si>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</si>
  <si>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</si>
  <si>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</si>
  <si>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</si>
  <si>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</si>
  <si>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</si>
  <si>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</si>
  <si>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</si>
  <si>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</si>
  <si>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</si>
  <si>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</si>
  <si>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</si>
  <si>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</si>
  <si>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</si>
  <si>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</si>
  <si>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</si>
  <si>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</si>
  <si>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</si>
  <si>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</si>
  <si>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</si>
  <si>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</si>
  <si>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</si>
  <si>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</si>
  <si>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</si>
  <si>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</si>
  <si>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</si>
  <si>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</si>
  <si>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</si>
  <si>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</si>
  <si>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</si>
  <si>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</si>
  <si>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</si>
  <si>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</si>
  <si>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</si>
  <si>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</si>
  <si>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</si>
  <si>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</si>
  <si>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</si>
  <si>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</si>
  <si>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</si>
  <si>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</si>
  <si>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</si>
  <si>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</si>
  <si>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</si>
  <si>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</si>
  <si>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</si>
  <si>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</si>
  <si>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</si>
  <si>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</si>
  <si>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</si>
  <si>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</si>
  <si>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</si>
  <si>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</si>
  <si>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</si>
  <si>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</si>
  <si>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</si>
  <si>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</si>
  <si>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</si>
  <si>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</si>
  <si>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</si>
  <si>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</si>
  <si>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</si>
  <si>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</si>
  <si>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</si>
  <si>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</si>
  <si>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</si>
  <si>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</si>
  <si>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</si>
  <si>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</si>
  <si>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</si>
  <si>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</si>
  <si>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</si>
  <si>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</si>
  <si>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</si>
  <si>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</si>
  <si>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</si>
  <si>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</si>
  <si>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</si>
  <si>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</si>
  <si>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</si>
  <si>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</si>
  <si>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</si>
  <si>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</si>
  <si>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</si>
  <si>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</si>
  <si>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</si>
  <si>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</si>
  <si>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</si>
  <si>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</si>
  <si>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</si>
  <si>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</si>
  <si>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</si>
  <si>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</si>
  <si>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</si>
  <si>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</si>
  <si>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</si>
  <si>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</si>
  <si>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</si>
  <si>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</si>
  <si>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</si>
  <si>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</si>
  <si>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</si>
  <si>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</si>
  <si>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</si>
  <si>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</si>
  <si>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</si>
  <si>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</si>
  <si>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</si>
  <si>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</si>
  <si>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</si>
  <si>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</si>
  <si>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</si>
  <si>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</si>
  <si>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</si>
  <si>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</si>
  <si>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</si>
  <si>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</si>
  <si>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</si>
  <si>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</si>
  <si>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</si>
  <si>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</si>
  <si>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</si>
  <si>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</si>
  <si>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</si>
  <si>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</si>
  <si>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</si>
  <si>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</si>
  <si>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</si>
  <si>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</si>
  <si>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</si>
  <si>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</si>
  <si>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</si>
  <si>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</si>
  <si>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</si>
  <si>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</si>
  <si>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</si>
  <si>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</si>
  <si>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</si>
  <si>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</si>
  <si>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</si>
  <si>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</si>
  <si>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</si>
  <si>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</si>
  <si>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</si>
  <si>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</si>
  <si>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</si>
  <si>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</si>
  <si>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</si>
  <si>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</si>
  <si>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</si>
  <si>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</si>
  <si>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</si>
  <si>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</si>
  <si>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</si>
  <si>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</si>
  <si>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</si>
  <si>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</si>
  <si>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</si>
  <si>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</si>
  <si>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</si>
  <si>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</si>
  <si>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</si>
  <si>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</si>
  <si>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</si>
  <si>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</si>
  <si>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</si>
  <si>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</si>
  <si>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</si>
  <si>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</si>
  <si>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</si>
  <si>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</si>
  <si>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</si>
  <si>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</si>
  <si>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</si>
  <si>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</si>
  <si>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</si>
  <si>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</si>
  <si>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</si>
  <si>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</si>
  <si>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</si>
  <si>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</si>
  <si>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</si>
  <si>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</si>
  <si>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</si>
  <si>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</si>
  <si>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</si>
  <si>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</si>
  <si>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</si>
  <si>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</si>
  <si>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</si>
  <si>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</si>
  <si>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</si>
  <si>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</si>
  <si>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</si>
  <si>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</si>
  <si>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</si>
  <si>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</si>
  <si>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</si>
  <si>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</si>
  <si>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</si>
  <si>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</si>
  <si>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</si>
  <si>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</si>
  <si>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</si>
  <si>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</si>
  <si>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</si>
  <si>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</si>
  <si>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</si>
  <si>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</si>
  <si>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</si>
  <si>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</si>
  <si>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</si>
  <si>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</si>
  <si>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</si>
  <si>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</si>
  <si>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</si>
  <si>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</si>
  <si>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</si>
  <si>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</si>
  <si>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</si>
  <si>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</si>
  <si>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</si>
  <si>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</si>
  <si>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</si>
  <si>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</si>
  <si>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</si>
  <si>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</si>
  <si>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</si>
  <si>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</si>
  <si>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</si>
  <si>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</si>
  <si>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</si>
  <si>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</si>
  <si>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</si>
  <si>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</si>
  <si>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</si>
  <si>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</si>
  <si>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</si>
  <si>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</si>
  <si>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</si>
  <si>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</si>
  <si>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</si>
  <si>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</si>
  <si>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</si>
  <si>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</si>
  <si>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</si>
  <si>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</si>
  <si>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</si>
  <si>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</si>
  <si>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</si>
  <si>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</si>
  <si>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</si>
  <si>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</si>
  <si>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</si>
  <si>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</si>
  <si>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</si>
  <si>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</si>
  <si>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</si>
  <si>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</si>
  <si>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</si>
  <si>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</si>
  <si>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</si>
  <si>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</si>
  <si>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</si>
  <si>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</si>
  <si>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</si>
  <si>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</si>
  <si>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</si>
  <si>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</si>
  <si>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</si>
  <si>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</si>
  <si>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</si>
  <si>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</si>
  <si>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</si>
  <si>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</si>
  <si>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</si>
  <si>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</si>
  <si>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</si>
  <si>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</si>
  <si>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</si>
  <si>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</si>
  <si>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</si>
  <si>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</si>
  <si>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</si>
  <si>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</si>
  <si>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</si>
  <si>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</si>
  <si>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</si>
  <si>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</si>
  <si>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</si>
  <si>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</si>
  <si>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</si>
  <si>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</si>
  <si>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</si>
  <si>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</si>
  <si>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</si>
  <si>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</si>
  <si>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</si>
  <si>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</si>
  <si>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</si>
  <si>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</si>
  <si>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</si>
  <si>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</si>
  <si>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</si>
  <si>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</si>
  <si>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</si>
  <si>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</si>
  <si>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</si>
  <si>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</si>
  <si>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</si>
  <si>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</si>
  <si>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</si>
  <si>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</si>
  <si>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</si>
  <si>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</si>
  <si>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</si>
  <si>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</si>
  <si>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</si>
  <si>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</si>
  <si>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</si>
  <si>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</si>
  <si>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</si>
  <si>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</si>
  <si>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</si>
  <si>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</si>
  <si>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</si>
  <si>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</si>
  <si>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</si>
  <si>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</si>
  <si>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</si>
  <si>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</si>
  <si>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</si>
  <si>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</si>
  <si>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</si>
  <si>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</si>
  <si>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</si>
  <si>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</si>
  <si>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</si>
  <si>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</si>
  <si>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</si>
  <si>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</si>
  <si>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</si>
  <si>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</si>
  <si>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</si>
  <si>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</si>
  <si>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</si>
  <si>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</si>
  <si>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</si>
  <si>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</si>
  <si>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</si>
  <si>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</si>
  <si>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</si>
  <si>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</si>
  <si>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</si>
  <si>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</si>
  <si>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</si>
  <si>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</si>
  <si>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</si>
  <si>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</si>
  <si>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</si>
  <si>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</si>
  <si>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</si>
  <si>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</si>
  <si>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</si>
  <si>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</si>
  <si>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</si>
  <si>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</si>
  <si>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</si>
  <si>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</si>
  <si>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</si>
  <si>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</si>
  <si>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</si>
  <si>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</si>
  <si>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</si>
  <si>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</si>
  <si>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</si>
  <si>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</si>
  <si>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</si>
  <si>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</si>
  <si>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</si>
  <si>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</si>
  <si>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</si>
  <si>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</si>
  <si>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</si>
  <si>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</si>
  <si>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</si>
  <si>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</si>
  <si>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</si>
  <si>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</si>
  <si>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</si>
  <si>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</si>
  <si>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</si>
  <si>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</si>
  <si>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</si>
  <si>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</si>
  <si>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</si>
  <si>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</si>
  <si>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</si>
  <si>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</si>
  <si>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</si>
  <si>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</si>
  <si>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</si>
  <si>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</si>
  <si>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</si>
  <si>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</si>
  <si>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</si>
  <si>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</si>
  <si>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</si>
  <si>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</si>
  <si>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</si>
  <si>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</si>
  <si>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</si>
  <si>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</si>
  <si>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</si>
  <si>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</si>
  <si>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</si>
  <si>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</si>
  <si>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</si>
  <si>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</si>
  <si>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</si>
  <si>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</si>
  <si>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</si>
  <si>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</si>
  <si>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</si>
  <si>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</si>
  <si>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</si>
  <si>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</si>
  <si>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</si>
  <si>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</si>
  <si>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</si>
  <si>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</si>
  <si>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</si>
  <si>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</si>
  <si>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</si>
  <si>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</si>
  <si>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</si>
  <si>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</si>
  <si>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</si>
  <si>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</si>
  <si>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</si>
  <si>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</si>
  <si>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</si>
  <si>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</si>
  <si>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</si>
  <si>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</si>
  <si>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</si>
  <si>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</si>
  <si>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</si>
  <si>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</si>
  <si>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</si>
  <si>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</si>
  <si>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</si>
  <si>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</si>
  <si>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</si>
  <si>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</si>
  <si>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</si>
  <si>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</si>
  <si>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</si>
  <si>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</si>
  <si>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</si>
  <si>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</si>
  <si>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</si>
  <si>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</si>
  <si>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</si>
  <si>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</si>
  <si>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</si>
  <si>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</si>
  <si>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</si>
  <si>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</si>
  <si>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</si>
  <si>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</si>
  <si>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</si>
  <si>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</si>
  <si>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</si>
  <si>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</si>
  <si>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</si>
  <si>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</si>
  <si>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</si>
  <si>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</si>
  <si>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</si>
  <si>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</si>
  <si>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</si>
  <si>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</si>
  <si>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</si>
  <si>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</si>
  <si>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</si>
  <si>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</si>
  <si>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</si>
  <si>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</si>
  <si>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</si>
  <si>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</si>
  <si>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</si>
  <si>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</si>
  <si>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</si>
  <si>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</si>
  <si>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</si>
  <si>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</si>
  <si>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</si>
  <si>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</si>
  <si>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</si>
  <si>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</si>
  <si>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</si>
  <si>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</si>
  <si>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</si>
  <si>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</si>
  <si>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</si>
  <si>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</si>
  <si>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</si>
  <si>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</si>
  <si>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</si>
  <si>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</si>
  <si>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</si>
  <si>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</si>
  <si>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</si>
  <si>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</si>
  <si>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</si>
  <si>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</si>
  <si>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</si>
  <si>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</si>
  <si>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</si>
  <si>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</si>
  <si>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</si>
  <si>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</si>
  <si>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</si>
  <si>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</si>
  <si>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</si>
  <si>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</si>
  <si>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</si>
  <si>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</si>
  <si>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</si>
  <si>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</si>
  <si>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</si>
  <si>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</si>
  <si>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</si>
  <si>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</si>
  <si>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</si>
  <si>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</si>
  <si>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</si>
  <si>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</si>
  <si>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</si>
  <si>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</si>
  <si>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</si>
  <si>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</si>
  <si>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</si>
  <si>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</si>
  <si>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</si>
  <si>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</si>
  <si>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</si>
  <si>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</si>
  <si>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</si>
  <si>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</si>
  <si>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</si>
  <si>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</si>
  <si>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</si>
  <si>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</si>
  <si>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</si>
  <si>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</si>
  <si>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</si>
  <si>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</si>
  <si>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</si>
  <si>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</si>
  <si>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</si>
  <si>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</si>
  <si>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</si>
  <si>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</si>
  <si>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</si>
  <si>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</si>
  <si>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</si>
  <si>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</si>
  <si>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</si>
  <si>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</si>
  <si>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</si>
  <si>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</si>
  <si>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</si>
  <si>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</si>
  <si>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</si>
  <si>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</si>
  <si>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</si>
  <si>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</si>
  <si>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</si>
  <si>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</si>
  <si>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</si>
  <si>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</si>
  <si>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</si>
  <si>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</si>
  <si>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</si>
  <si>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</si>
  <si>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</si>
  <si>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</si>
  <si>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</si>
  <si>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</si>
  <si>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</si>
  <si>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</si>
  <si>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</si>
  <si>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</si>
  <si>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</si>
  <si>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</si>
  <si>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</si>
  <si>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</si>
  <si>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</si>
  <si>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</si>
  <si>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</si>
  <si>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</si>
  <si>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</si>
  <si>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</si>
  <si>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</si>
  <si>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</si>
  <si>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</si>
  <si>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</si>
  <si>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</si>
  <si>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</si>
  <si>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</si>
  <si>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</si>
  <si>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</si>
  <si>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</si>
  <si>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</si>
  <si>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</si>
  <si>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</si>
  <si>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</si>
  <si>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</si>
  <si>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</si>
  <si>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</si>
  <si>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</si>
  <si>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</si>
  <si>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</si>
  <si>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</si>
  <si>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</si>
  <si>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</si>
  <si>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</si>
  <si>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</si>
  <si>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</si>
  <si>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</si>
  <si>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</si>
  <si>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</si>
  <si>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</si>
  <si>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</si>
  <si>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</si>
  <si>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</si>
  <si>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</si>
  <si>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</si>
  <si>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</si>
  <si>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</si>
  <si>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</si>
  <si>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</si>
  <si>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</si>
  <si>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</si>
  <si>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</si>
  <si>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</si>
  <si>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</si>
  <si>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</si>
  <si>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</si>
  <si>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</si>
  <si>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</si>
  <si>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</si>
  <si>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</si>
  <si>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</si>
  <si>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</si>
  <si>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</si>
  <si>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</si>
  <si>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</si>
  <si>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</si>
  <si>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</si>
  <si>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</si>
  <si>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</si>
  <si>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</si>
  <si>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</si>
  <si>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</si>
  <si>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</si>
  <si>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</si>
  <si>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</si>
  <si>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</si>
  <si>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</si>
  <si>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</si>
  <si>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</si>
  <si>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</si>
  <si>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</si>
  <si>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</si>
  <si>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</si>
  <si>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</si>
  <si>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</si>
  <si>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</si>
  <si>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</si>
  <si>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</si>
  <si>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</si>
  <si>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</si>
  <si>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</si>
  <si>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</si>
  <si>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</si>
  <si>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</si>
  <si>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</si>
  <si>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</si>
  <si>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</si>
  <si>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</si>
  <si>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</si>
  <si>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</si>
  <si>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</si>
  <si>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</si>
  <si>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</si>
  <si>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</si>
  <si>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</si>
  <si>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</si>
  <si>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</si>
  <si>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</si>
  <si>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</si>
  <si>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</si>
  <si>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</si>
  <si>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</si>
  <si>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</si>
  <si>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</si>
  <si>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</si>
  <si>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</si>
  <si>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</si>
  <si>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</si>
  <si>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</si>
  <si>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</si>
  <si>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</si>
  <si>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</si>
  <si>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</si>
  <si>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</si>
  <si>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</si>
  <si>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</si>
  <si>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</si>
  <si>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</si>
  <si>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</si>
  <si>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</si>
  <si>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</si>
  <si>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</si>
  <si>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</si>
  <si>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</si>
  <si>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</si>
  <si>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</si>
  <si>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</si>
  <si>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</si>
  <si>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</si>
  <si>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</si>
  <si>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</si>
  <si>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</si>
  <si>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</si>
  <si>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</si>
  <si>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</si>
  <si>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</si>
  <si>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</si>
  <si>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</si>
  <si>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</si>
  <si>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</si>
  <si>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</si>
  <si>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</si>
  <si>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</si>
  <si>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</si>
  <si>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</si>
  <si>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</si>
  <si>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</si>
  <si>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</si>
  <si>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</si>
  <si>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</si>
  <si>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</si>
  <si>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</si>
  <si>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</si>
  <si>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</si>
  <si>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</si>
  <si>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</si>
  <si>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</si>
  <si>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</si>
  <si>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</si>
  <si>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</si>
  <si>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</si>
  <si>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</si>
  <si>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</si>
  <si>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</si>
  <si>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</si>
  <si>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</si>
  <si>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</si>
  <si>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</si>
  <si>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</si>
  <si>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</si>
  <si>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</si>
  <si>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</si>
  <si>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</si>
  <si>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</si>
  <si>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</si>
  <si>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</si>
  <si>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</si>
  <si>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</si>
  <si>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</si>
  <si>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</si>
  <si>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</si>
  <si>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</si>
  <si>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</si>
  <si>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</si>
  <si>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</si>
  <si>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</si>
  <si>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</si>
  <si>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</si>
  <si>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</si>
  <si>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</si>
  <si>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</si>
  <si>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</si>
  <si>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</si>
  <si>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</si>
  <si>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</si>
  <si>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</si>
  <si>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</si>
  <si>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</si>
  <si>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</si>
  <si>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</si>
  <si>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</si>
  <si>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</si>
  <si>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</si>
  <si>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</si>
  <si>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</si>
  <si>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</si>
  <si>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</si>
  <si>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</si>
  <si>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</si>
  <si>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</si>
  <si>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</si>
  <si>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</si>
  <si>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</si>
  <si>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</si>
  <si>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</si>
  <si>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</si>
  <si>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</si>
  <si>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</si>
  <si>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</si>
  <si>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</si>
  <si>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</si>
  <si>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</si>
  <si>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</si>
  <si>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</si>
  <si>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</si>
  <si>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</si>
  <si>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</si>
  <si>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</si>
  <si>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</si>
  <si>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</si>
  <si>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</si>
  <si>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</si>
  <si>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</si>
  <si>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</si>
  <si>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</si>
  <si>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</si>
  <si>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</si>
  <si>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</si>
  <si>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</si>
  <si>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</si>
  <si>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</si>
  <si>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</si>
  <si>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</si>
  <si>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</si>
  <si>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</si>
  <si>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</si>
  <si>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</si>
  <si>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</si>
  <si>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</si>
  <si>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</si>
  <si>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</si>
  <si>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</si>
  <si>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</si>
  <si>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</si>
  <si>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</si>
  <si>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</si>
  <si>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</si>
  <si>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</si>
  <si>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</si>
  <si>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</si>
  <si>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</si>
  <si>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</si>
  <si>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</si>
  <si>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</si>
  <si>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</si>
  <si>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</si>
  <si>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</si>
  <si>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</si>
  <si>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</si>
  <si>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</si>
  <si>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</si>
  <si>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</si>
  <si>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</si>
  <si>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</si>
  <si>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</si>
  <si>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</si>
  <si>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</si>
  <si>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</si>
  <si>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</si>
  <si>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</si>
  <si>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</si>
  <si>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</si>
  <si>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</si>
  <si>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</si>
  <si>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</si>
  <si>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</si>
  <si>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</si>
  <si>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</si>
  <si>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</si>
  <si>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</si>
  <si>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</si>
  <si>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</si>
  <si>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</si>
  <si>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</si>
  <si>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</si>
  <si>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</si>
  <si>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</si>
  <si>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</si>
  <si>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</si>
  <si>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</si>
  <si>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</si>
  <si>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</si>
  <si>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</si>
  <si>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</si>
  <si>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</si>
  <si>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</si>
  <si>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</si>
  <si>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</si>
  <si>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</si>
  <si>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</si>
  <si>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</si>
  <si>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</si>
  <si>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</si>
  <si>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</si>
  <si>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</si>
  <si>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</si>
  <si>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</si>
  <si>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</si>
  <si>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</si>
  <si>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</si>
  <si>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</si>
  <si>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</si>
  <si>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</si>
  <si>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</si>
  <si>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</si>
  <si>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</si>
  <si>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</si>
  <si>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</si>
  <si>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</si>
  <si>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</si>
  <si>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</si>
  <si>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</si>
  <si>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</si>
  <si>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</si>
  <si>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</si>
  <si>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</si>
  <si>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</si>
  <si>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</si>
  <si>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</si>
  <si>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</si>
  <si>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</si>
  <si>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</si>
  <si>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</si>
  <si>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</si>
  <si>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</si>
  <si>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</si>
  <si>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</si>
  <si>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</si>
  <si>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</si>
  <si>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</si>
  <si>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</si>
  <si>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</si>
  <si>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</si>
  <si>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</si>
  <si>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</si>
  <si>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</si>
  <si>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</si>
  <si>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</si>
  <si>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</si>
  <si>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</si>
  <si>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</si>
  <si>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</si>
  <si>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</si>
  <si>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</si>
  <si>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</si>
  <si>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</si>
  <si>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</si>
  <si>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</si>
  <si>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</si>
  <si>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</si>
  <si>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</si>
  <si>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</si>
  <si>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</si>
  <si>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</si>
  <si>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</si>
  <si>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</si>
  <si>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</si>
  <si>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</si>
  <si>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</si>
  <si>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</si>
  <si>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</si>
  <si>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</si>
  <si>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</si>
  <si>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</si>
  <si>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</si>
  <si>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</si>
  <si>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</si>
  <si>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</si>
  <si>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</si>
  <si>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</si>
  <si>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</si>
  <si>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</si>
  <si>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</si>
  <si>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</si>
  <si>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</si>
  <si>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</si>
  <si>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</si>
  <si>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</si>
  <si>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</si>
  <si>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</si>
  <si>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</si>
  <si>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</si>
  <si>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</si>
  <si>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</si>
  <si>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</si>
  <si>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</si>
  <si>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</si>
  <si>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</si>
  <si>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</si>
  <si>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</si>
  <si>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</si>
  <si>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</si>
  <si>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</si>
  <si>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</si>
  <si>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</si>
  <si>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</si>
  <si>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</si>
  <si>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</si>
  <si>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</si>
  <si>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</si>
  <si>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</si>
  <si>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</si>
  <si>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</si>
  <si>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</si>
  <si>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</si>
  <si>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</si>
  <si>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</si>
  <si>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</si>
  <si>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</si>
  <si>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</si>
  <si>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</si>
  <si>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</si>
  <si>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</si>
  <si>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</si>
  <si>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</si>
  <si>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</si>
  <si>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</si>
  <si>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</si>
  <si>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</si>
  <si>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</si>
  <si>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</si>
  <si>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</si>
  <si>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</si>
  <si>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</si>
  <si>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</si>
  <si>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</si>
  <si>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</si>
  <si>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</si>
  <si>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</si>
  <si>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</si>
  <si>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</si>
  <si>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</si>
  <si>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</si>
  <si>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</si>
  <si>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</si>
  <si>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</si>
  <si>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</si>
  <si>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</si>
  <si>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</si>
  <si>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</si>
  <si>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</si>
  <si>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</si>
  <si>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</si>
  <si>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</si>
  <si>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</si>
  <si>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</si>
  <si>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</si>
  <si>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</si>
  <si>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</si>
  <si>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</si>
  <si>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</si>
  <si>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</si>
  <si>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</si>
  <si>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</si>
  <si>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</si>
  <si>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</si>
  <si>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</si>
  <si>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</si>
  <si>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</si>
  <si>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</si>
  <si>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</si>
  <si>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</si>
  <si>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</si>
  <si>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</si>
  <si>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</si>
  <si>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</si>
  <si>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</si>
  <si>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</si>
  <si>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</si>
  <si>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</si>
  <si>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</si>
  <si>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</si>
  <si>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</si>
  <si>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</si>
  <si>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</si>
  <si>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</si>
  <si>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</si>
  <si>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</si>
  <si>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</si>
  <si>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</si>
  <si>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</si>
  <si>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</si>
  <si>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</si>
  <si>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</si>
  <si>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</si>
  <si>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</si>
  <si>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</si>
  <si>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</si>
  <si>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</si>
  <si>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</si>
  <si>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</si>
  <si>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</si>
  <si>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</si>
  <si>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</si>
  <si>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</si>
  <si>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</si>
  <si>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</si>
  <si>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</si>
  <si>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</si>
  <si>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</si>
  <si>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</si>
  <si>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</si>
  <si>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</si>
  <si>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</si>
  <si>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</si>
  <si>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</si>
  <si>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</si>
  <si>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</si>
  <si>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</si>
  <si>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</si>
  <si>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</si>
  <si>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</si>
  <si>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</si>
  <si>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</si>
  <si>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</si>
  <si>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</si>
  <si>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</si>
  <si>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</si>
  <si>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</si>
  <si>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</si>
  <si>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</si>
  <si>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</si>
  <si>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</si>
  <si>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</si>
  <si>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</si>
  <si>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</si>
  <si>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</si>
  <si>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</si>
  <si>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</si>
  <si>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</si>
  <si>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</si>
  <si>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</si>
  <si>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</si>
  <si>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</si>
  <si>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</si>
  <si>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</si>
  <si>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</si>
  <si>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</si>
  <si>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</si>
  <si>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</si>
  <si>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</si>
  <si>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</si>
  <si>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</si>
  <si>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</si>
  <si>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</si>
  <si>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</si>
  <si>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</si>
  <si>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</si>
  <si>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</si>
  <si>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</si>
  <si>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</si>
  <si>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</si>
  <si>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</si>
  <si>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</si>
  <si>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</si>
  <si>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</si>
  <si>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</si>
  <si>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</si>
  <si>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</si>
  <si>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</si>
  <si>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</si>
  <si>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</si>
  <si>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</si>
  <si>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</si>
  <si>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</si>
  <si>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</si>
  <si>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</si>
  <si>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</si>
  <si>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</si>
  <si>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</si>
  <si>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</si>
  <si>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</si>
  <si>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</si>
  <si>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</si>
  <si>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</si>
  <si>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</si>
  <si>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</si>
  <si>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</si>
  <si>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</si>
  <si>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</si>
  <si>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</si>
  <si>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</si>
  <si>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</si>
  <si>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</si>
  <si>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</si>
  <si>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</si>
  <si>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</si>
  <si>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</si>
  <si>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</si>
  <si>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</si>
  <si>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</si>
  <si>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</si>
  <si>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</si>
  <si>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</si>
  <si>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</si>
  <si>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</si>
  <si>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</si>
  <si>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</si>
  <si>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</si>
  <si>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</si>
  <si>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</si>
  <si>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</si>
  <si>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</si>
  <si>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</si>
  <si>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</si>
  <si>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</si>
  <si>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</si>
  <si>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</si>
  <si>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</si>
  <si>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</si>
  <si>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</si>
  <si>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</si>
  <si>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</si>
  <si>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</si>
  <si>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</si>
  <si>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</si>
  <si>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</si>
  <si>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</si>
  <si>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</si>
  <si>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</si>
  <si>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</si>
  <si>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</si>
  <si>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</si>
  <si>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</si>
  <si>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</si>
  <si>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</si>
  <si>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</si>
  <si>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</si>
  <si>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</si>
  <si>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</si>
  <si>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</si>
  <si>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</si>
  <si>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</si>
  <si>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</si>
  <si>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</si>
  <si>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</si>
  <si>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</si>
  <si>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</si>
  <si>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</si>
  <si>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</si>
  <si>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</si>
  <si>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</si>
  <si>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</si>
  <si>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</si>
  <si>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</si>
  <si>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</si>
  <si>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</si>
  <si>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</si>
  <si>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</si>
  <si>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</si>
  <si>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</si>
  <si>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</si>
  <si>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</si>
  <si>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</si>
  <si>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</si>
  <si>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</si>
  <si>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</si>
  <si>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</si>
  <si>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</si>
  <si>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</si>
  <si>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</si>
  <si>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</si>
  <si>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</si>
  <si>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</si>
  <si>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</si>
  <si>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</si>
  <si>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</si>
  <si>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</si>
  <si>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</si>
  <si>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</si>
  <si>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</si>
  <si>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</si>
  <si>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</si>
  <si>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</si>
  <si>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</si>
  <si>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</si>
  <si>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</si>
  <si>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</si>
  <si>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</si>
  <si>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</si>
  <si>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</si>
  <si>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</si>
  <si>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</si>
  <si>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</si>
  <si>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</si>
  <si>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</si>
  <si>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</si>
  <si>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</si>
  <si>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</si>
  <si>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</si>
  <si>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</si>
  <si>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</si>
  <si>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</si>
  <si>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</si>
  <si>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</si>
  <si>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</si>
  <si>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</si>
  <si>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</si>
  <si>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</si>
  <si>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</si>
  <si>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</si>
  <si>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</si>
  <si>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</si>
  <si>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</si>
  <si>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</si>
  <si>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</si>
  <si>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</si>
  <si>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</si>
  <si>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</si>
  <si>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</si>
  <si>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</si>
  <si>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</si>
  <si>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</si>
  <si>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</si>
  <si>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</si>
  <si>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</si>
  <si>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</si>
  <si>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</si>
  <si>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</si>
  <si>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</si>
  <si>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</si>
  <si>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</si>
  <si>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</si>
  <si>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</si>
  <si>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</si>
  <si>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</si>
  <si>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</si>
  <si>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</si>
  <si>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</si>
  <si>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</si>
  <si>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</si>
  <si>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</si>
  <si>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</si>
  <si>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</si>
  <si>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</si>
  <si>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</si>
  <si>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</si>
  <si>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</si>
  <si>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</si>
  <si>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</si>
  <si>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</si>
  <si>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</si>
  <si>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</si>
  <si>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</si>
  <si>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</si>
  <si>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</si>
  <si>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</si>
  <si>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</si>
  <si>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</si>
  <si>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</si>
  <si>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</si>
  <si>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</si>
  <si>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</si>
  <si>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</si>
  <si>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</si>
  <si>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</si>
  <si>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</si>
  <si>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</si>
  <si>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</si>
  <si>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</si>
  <si>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</si>
  <si>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</si>
  <si>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</si>
  <si>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</si>
  <si>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</si>
  <si>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</si>
  <si>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</si>
  <si>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</si>
  <si>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</si>
  <si>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</si>
  <si>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</si>
  <si>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</si>
  <si>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</si>
  <si>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</si>
  <si>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</si>
  <si>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</si>
  <si>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</si>
  <si>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</si>
  <si>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</si>
  <si>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</si>
  <si>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</si>
  <si>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</si>
  <si>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</si>
  <si>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</si>
  <si>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</si>
  <si>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</si>
  <si>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</si>
  <si>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</si>
  <si>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</si>
  <si>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</si>
  <si>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</si>
  <si>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</si>
  <si>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</si>
  <si>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</si>
  <si>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</si>
  <si>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</si>
  <si>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</si>
  <si>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</si>
  <si>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</si>
  <si>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</si>
  <si>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</si>
  <si>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</si>
  <si>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</si>
  <si>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</si>
  <si>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</si>
  <si>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</si>
  <si>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</si>
  <si>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</si>
  <si>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</si>
  <si>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</si>
  <si>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</si>
  <si>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</si>
  <si>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</si>
  <si>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</si>
  <si>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</si>
  <si>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</si>
  <si>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</si>
  <si>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</si>
  <si>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</si>
  <si>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</si>
  <si>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</si>
  <si>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</si>
  <si>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</si>
  <si>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</si>
  <si>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</si>
  <si>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</si>
  <si>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</si>
  <si>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</si>
  <si>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</si>
  <si>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</si>
  <si>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</si>
  <si>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</si>
  <si>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</si>
  <si>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</si>
  <si>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</si>
  <si>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</si>
  <si>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</si>
  <si>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</si>
  <si>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</si>
  <si>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</si>
  <si>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</si>
  <si>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</si>
  <si>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</si>
  <si>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</si>
  <si>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</si>
  <si>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</si>
  <si>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</si>
  <si>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</si>
  <si>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</si>
  <si>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</si>
  <si>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</si>
  <si>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</si>
  <si>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</si>
  <si>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</si>
  <si>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</si>
  <si>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</si>
  <si>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</si>
  <si>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</si>
  <si>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</si>
  <si>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</si>
  <si>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</si>
  <si>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</si>
  <si>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</si>
  <si>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</si>
  <si>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</si>
  <si>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</si>
  <si>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</si>
  <si>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</si>
  <si>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</si>
  <si>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</si>
  <si>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</si>
  <si>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</si>
  <si>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</si>
  <si>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</si>
  <si>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</si>
  <si>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</si>
  <si>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</si>
  <si>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</si>
  <si>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</si>
  <si>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</si>
  <si>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</si>
  <si>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</si>
  <si>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</si>
  <si>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</si>
  <si>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</si>
  <si>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</si>
  <si>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</si>
  <si>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</si>
  <si>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</si>
  <si>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</si>
  <si>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</si>
  <si>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</si>
  <si>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</si>
  <si>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</si>
  <si>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</si>
  <si>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</si>
  <si>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</si>
  <si>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</si>
  <si>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</si>
  <si>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</si>
  <si>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</si>
  <si>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</si>
  <si>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</si>
  <si>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</si>
  <si>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</si>
  <si>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</si>
  <si>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</si>
  <si>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</si>
  <si>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</si>
  <si>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</si>
  <si>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</si>
  <si>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</si>
  <si>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</si>
  <si>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</si>
  <si>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</si>
  <si>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</si>
  <si>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</si>
  <si>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</si>
  <si>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</si>
  <si>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</si>
  <si>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</si>
  <si>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</si>
  <si>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</si>
  <si>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</si>
  <si>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</si>
  <si>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</si>
  <si>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</si>
  <si>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</si>
  <si>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</si>
  <si>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</si>
  <si>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</si>
  <si>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</si>
  <si>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</si>
  <si>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</si>
  <si>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</si>
  <si>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</si>
  <si>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</si>
  <si>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</si>
  <si>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</si>
  <si>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</si>
  <si>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</si>
  <si>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</si>
  <si>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</si>
  <si>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</si>
  <si>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</si>
  <si>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</si>
  <si>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</si>
  <si>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</si>
  <si>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</si>
  <si>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</si>
  <si>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</si>
  <si>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</si>
  <si>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</si>
  <si>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</si>
  <si>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</si>
  <si>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</si>
  <si>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</si>
  <si>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</si>
  <si>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</si>
  <si>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</si>
  <si>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</si>
  <si>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</si>
  <si>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</si>
  <si>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</si>
  <si>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</si>
  <si>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</si>
  <si>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</si>
  <si>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</si>
  <si>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</si>
  <si>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</si>
  <si>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</si>
  <si>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</si>
  <si>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</si>
  <si>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</si>
  <si>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</si>
  <si>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</si>
  <si>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</si>
  <si>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</si>
  <si>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</si>
  <si>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</si>
  <si>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</si>
  <si>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</si>
  <si>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</si>
  <si>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</si>
  <si>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</si>
  <si>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</si>
  <si>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</si>
  <si>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</si>
  <si>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</si>
  <si>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</si>
  <si>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</si>
  <si>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</si>
  <si>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</si>
  <si>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</si>
  <si>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</si>
  <si>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</si>
  <si>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</si>
  <si>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</si>
  <si>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</si>
  <si>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</si>
  <si>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</si>
  <si>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</si>
  <si>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</si>
  <si>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</si>
  <si>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</si>
  <si>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</si>
  <si>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</si>
  <si>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</si>
  <si>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</si>
  <si>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</si>
  <si>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</si>
  <si>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</si>
  <si>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</si>
  <si>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</si>
  <si>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</si>
  <si>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</si>
  <si>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</si>
  <si>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</si>
  <si>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</si>
  <si>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</si>
  <si>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</si>
  <si>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</si>
  <si>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</si>
  <si>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</si>
  <si>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</si>
  <si>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</si>
  <si>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</si>
  <si>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</si>
  <si>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</si>
  <si>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</si>
  <si>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</si>
  <si>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</si>
  <si>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</si>
  <si>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</si>
  <si>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</si>
  <si>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</si>
  <si>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</si>
  <si>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</si>
  <si>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</si>
  <si>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</si>
  <si>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</si>
  <si>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</si>
  <si>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</si>
  <si>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</si>
  <si>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</si>
  <si>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</si>
  <si>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</si>
  <si>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</si>
  <si>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</si>
  <si>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</si>
  <si>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</si>
  <si>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</si>
  <si>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</si>
  <si>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</si>
  <si>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</si>
  <si>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</si>
  <si>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</si>
  <si>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</si>
  <si>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</si>
  <si>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</si>
  <si>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</si>
  <si>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</si>
  <si>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</si>
  <si>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</si>
  <si>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</si>
  <si>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</si>
  <si>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</si>
  <si>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</si>
  <si>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</si>
  <si>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</si>
  <si>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</si>
  <si>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</si>
  <si>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</si>
  <si>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</si>
  <si>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</si>
  <si>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</si>
  <si>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</si>
  <si>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</si>
  <si>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</si>
  <si>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</si>
  <si>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</si>
  <si>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</si>
  <si>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</si>
  <si>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</si>
  <si>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</si>
  <si>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</si>
  <si>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</si>
  <si>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</si>
  <si>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</si>
  <si>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</si>
  <si>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</si>
  <si>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</si>
  <si>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</si>
  <si>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</si>
  <si>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</si>
  <si>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</si>
  <si>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</si>
  <si>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</si>
  <si>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</si>
  <si>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</si>
  <si>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</si>
  <si>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</si>
  <si>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</si>
  <si>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</si>
  <si>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</si>
  <si>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</si>
  <si>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</si>
  <si>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</si>
  <si>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</si>
  <si>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</si>
  <si>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</si>
  <si>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</si>
  <si>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</si>
  <si>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</si>
  <si>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</si>
  <si>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</si>
  <si>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</si>
  <si>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</si>
  <si>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</si>
  <si>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</si>
  <si>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</si>
  <si>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</si>
  <si>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</si>
  <si>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</si>
  <si>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</si>
  <si>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</si>
  <si>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</si>
  <si>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</si>
  <si>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</si>
  <si>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</si>
  <si>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</si>
  <si>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</si>
  <si>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</si>
  <si>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</si>
  <si>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</si>
  <si>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</si>
  <si>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</si>
  <si>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</si>
  <si>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</si>
  <si>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</si>
  <si>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</si>
  <si>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</si>
  <si>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</si>
  <si>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</si>
  <si>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</si>
  <si>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</si>
  <si>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</si>
  <si>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</si>
  <si>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</si>
  <si>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</si>
  <si>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</si>
  <si>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</si>
  <si>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</si>
  <si>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</si>
  <si>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</si>
  <si>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</si>
  <si>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</si>
  <si>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</si>
  <si>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</si>
  <si>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</si>
  <si>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</si>
  <si>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</si>
  <si>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</si>
  <si>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</si>
  <si>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</si>
  <si>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</si>
  <si>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</si>
  <si>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</si>
  <si>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</si>
  <si>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</si>
  <si>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</si>
  <si>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</si>
  <si>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</si>
  <si>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</si>
  <si>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</si>
  <si>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</si>
  <si>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</si>
  <si>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</si>
  <si>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</si>
  <si>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</si>
  <si>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</si>
  <si>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</si>
  <si>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</si>
  <si>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</si>
  <si>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</si>
  <si>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</si>
  <si>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</si>
  <si>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</si>
  <si>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</si>
  <si>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</si>
  <si>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</si>
  <si>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</si>
  <si>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</si>
  <si>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</si>
  <si>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</si>
  <si>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</si>
  <si>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</si>
  <si>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</si>
  <si>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</si>
  <si>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</si>
  <si>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</si>
  <si>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</si>
  <si>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</si>
  <si>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</si>
  <si>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</si>
  <si>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</si>
  <si>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</si>
  <si>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</si>
  <si>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</si>
  <si>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</si>
  <si>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</si>
  <si>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</si>
  <si>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</si>
  <si>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</si>
  <si>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</si>
  <si>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</si>
  <si>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</si>
  <si>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</si>
  <si>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</si>
  <si>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</si>
  <si>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</si>
  <si>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</si>
  <si>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</si>
  <si>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</si>
  <si>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</si>
  <si>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</si>
  <si>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</si>
  <si>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</si>
  <si>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</si>
  <si>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</si>
  <si>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</si>
  <si>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</si>
  <si>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</si>
  <si>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</si>
  <si>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</si>
  <si>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</si>
  <si>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</si>
  <si>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</si>
  <si>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</si>
  <si>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</si>
  <si>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</si>
  <si>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</si>
  <si>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</si>
  <si>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</si>
  <si>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</si>
  <si>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</si>
  <si>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</si>
  <si>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</si>
  <si>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</si>
  <si>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</si>
  <si>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</si>
  <si>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</si>
  <si>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</si>
  <si>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</si>
  <si>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</si>
  <si>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</si>
  <si>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</si>
  <si>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</si>
  <si>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</si>
  <si>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</si>
  <si>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</si>
  <si>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</si>
  <si>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</si>
  <si>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</si>
  <si>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</si>
  <si>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</si>
  <si>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</si>
  <si>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</si>
  <si>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</si>
  <si>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</si>
  <si>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</si>
  <si>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</si>
  <si>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</si>
  <si>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</si>
  <si>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</si>
  <si>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</si>
  <si>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</si>
  <si>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</si>
  <si>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</si>
  <si>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</si>
  <si>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</si>
  <si>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</si>
  <si>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</si>
  <si>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</si>
  <si>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</si>
  <si>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</si>
  <si>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</si>
  <si>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</si>
  <si>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</si>
  <si>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</si>
  <si>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</si>
  <si>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</si>
  <si>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</si>
  <si>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</si>
  <si>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</si>
  <si>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</si>
  <si>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</si>
  <si>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</si>
  <si>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</si>
  <si>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</si>
  <si>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</si>
  <si>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</si>
  <si>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</si>
  <si>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</si>
  <si>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</si>
  <si>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</si>
  <si>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</si>
  <si>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</si>
  <si>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</si>
  <si>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</si>
  <si>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</si>
  <si>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</si>
  <si>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</si>
  <si>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</si>
  <si>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</si>
  <si>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</si>
  <si>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</si>
  <si>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</si>
  <si>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</si>
  <si>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</si>
  <si>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</si>
  <si>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</si>
  <si>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</si>
  <si>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</si>
  <si>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</si>
  <si>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</si>
  <si>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</si>
  <si>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</si>
  <si>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</si>
  <si>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</si>
  <si>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</si>
  <si>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</si>
  <si>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</si>
  <si>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</si>
  <si>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</si>
  <si>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</si>
  <si>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</si>
  <si>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</si>
  <si>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</si>
  <si>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</si>
  <si>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</si>
  <si>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</si>
  <si>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</si>
  <si>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</si>
  <si>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</si>
  <si>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</si>
  <si>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</si>
  <si>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</si>
  <si>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</si>
  <si>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</si>
  <si>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</si>
  <si>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</si>
  <si>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</si>
  <si>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</si>
  <si>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</si>
  <si>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</si>
  <si>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</si>
  <si>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</si>
  <si>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</si>
  <si>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</si>
  <si>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</si>
  <si>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</si>
  <si>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</si>
  <si>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</si>
  <si>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</si>
  <si>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</si>
  <si>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</si>
  <si>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</si>
  <si>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</si>
  <si>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</si>
  <si>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</si>
  <si>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</si>
  <si>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</si>
  <si>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</si>
  <si>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</si>
  <si>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</si>
  <si>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</si>
  <si>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</si>
  <si>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</si>
  <si>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</si>
  <si>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</si>
  <si>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</si>
  <si>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</si>
  <si>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</si>
  <si>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</si>
  <si>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</si>
  <si>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</si>
  <si>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</si>
  <si>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</si>
  <si>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</si>
  <si>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</si>
  <si>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</si>
  <si>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</si>
  <si>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</si>
  <si>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</si>
  <si>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</si>
  <si>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</si>
  <si>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</si>
  <si>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</si>
  <si>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</si>
  <si>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</si>
  <si>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</si>
  <si>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</si>
  <si>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</si>
  <si>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</si>
  <si>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</si>
  <si>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</si>
  <si>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</si>
  <si>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</si>
  <si>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</si>
  <si>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</si>
  <si>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</si>
  <si>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</si>
  <si>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</si>
  <si>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</si>
  <si>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</si>
  <si>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</si>
  <si>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</si>
  <si>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</si>
  <si>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</si>
  <si>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</si>
  <si>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</si>
  <si>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</si>
  <si>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</si>
  <si>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</si>
  <si>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</si>
  <si>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</si>
  <si>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</si>
  <si>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</si>
  <si>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</si>
  <si>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</si>
  <si>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</si>
  <si>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</si>
  <si>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</si>
  <si>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</si>
  <si>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</si>
  <si>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</si>
  <si>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</si>
  <si>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</si>
  <si>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</si>
  <si>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</si>
  <si>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</si>
  <si>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</si>
  <si>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</si>
  <si>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</si>
  <si>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</si>
  <si>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</si>
  <si>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</si>
  <si>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</si>
  <si>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</si>
  <si>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</si>
  <si>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</si>
  <si>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</si>
  <si>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</si>
  <si>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</si>
  <si>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</si>
  <si>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</si>
  <si>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</si>
  <si>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</si>
  <si>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</si>
  <si>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</si>
  <si>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</si>
  <si>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</si>
  <si>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</si>
  <si>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</si>
  <si>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</si>
  <si>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</si>
  <si>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</si>
  <si>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</si>
  <si>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</si>
  <si>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</si>
  <si>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</si>
  <si>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</si>
  <si>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</si>
  <si>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</si>
  <si>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</si>
  <si>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</si>
  <si>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</si>
  <si>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</si>
  <si>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</si>
  <si>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</si>
  <si>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</si>
  <si>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</si>
  <si>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</si>
  <si>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</si>
  <si>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</si>
  <si>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</si>
  <si>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</si>
  <si>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</si>
  <si>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</si>
  <si>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</si>
  <si>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</si>
  <si>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</si>
  <si>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</si>
  <si>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</si>
  <si>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</si>
  <si>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</si>
  <si>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</si>
  <si>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</si>
  <si>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</si>
  <si>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</si>
  <si>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</si>
  <si>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</si>
  <si>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</si>
  <si>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</si>
  <si>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</si>
  <si>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</si>
  <si>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</si>
  <si>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</si>
  <si>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</si>
  <si>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</si>
  <si>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</si>
  <si>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</si>
  <si>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</si>
  <si>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</si>
  <si>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</si>
  <si>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</si>
  <si>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</si>
  <si>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</si>
  <si>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</si>
  <si>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</si>
  <si>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</si>
  <si>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</si>
  <si>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</si>
  <si>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</si>
  <si>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</si>
  <si>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</si>
  <si>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</si>
  <si>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</si>
  <si>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</si>
  <si>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</si>
  <si>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</si>
  <si>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</si>
  <si>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</si>
  <si>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</si>
  <si>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</si>
  <si>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</si>
  <si>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</si>
  <si>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</si>
  <si>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</si>
  <si>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</si>
  <si>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</si>
  <si>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</si>
  <si>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</si>
  <si>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</si>
  <si>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</si>
  <si>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</si>
  <si>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</si>
  <si>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</si>
  <si>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</si>
  <si>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</si>
  <si>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</si>
  <si>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</si>
  <si>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</si>
  <si>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</si>
  <si>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</si>
  <si>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</si>
  <si>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</si>
  <si>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</si>
  <si>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</si>
  <si>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</si>
  <si>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</si>
  <si>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</si>
  <si>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</si>
  <si>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</si>
  <si>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</si>
  <si>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</si>
  <si>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</si>
  <si>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</si>
  <si>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</si>
  <si>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</si>
  <si>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</si>
  <si>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</si>
  <si>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</si>
  <si>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</si>
  <si>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</si>
  <si>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</si>
  <si>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</si>
  <si>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</si>
  <si>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</si>
  <si>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</si>
  <si>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</si>
  <si>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</si>
  <si>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</si>
  <si>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</si>
  <si>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</si>
  <si>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</si>
  <si>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</si>
  <si>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</si>
  <si>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</si>
  <si>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</si>
  <si>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</si>
  <si>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</si>
  <si>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</si>
  <si>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</si>
  <si>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</si>
  <si>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</si>
  <si>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</si>
  <si>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</si>
  <si>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</si>
  <si>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</si>
  <si>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</si>
  <si>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</si>
  <si>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</si>
  <si>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</si>
  <si>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</si>
  <si>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</si>
  <si>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</si>
  <si>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</si>
  <si>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</si>
  <si>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</si>
  <si>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</si>
  <si>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</si>
  <si>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</si>
  <si>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</si>
  <si>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</si>
  <si>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</si>
  <si>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</si>
  <si>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</si>
  <si>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</si>
  <si>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</si>
  <si>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</si>
  <si>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</si>
  <si>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</si>
  <si>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</si>
  <si>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</si>
  <si>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</si>
  <si>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</si>
  <si>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</si>
  <si>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</si>
  <si>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</si>
  <si>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</si>
  <si>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</si>
  <si>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</si>
  <si>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</si>
  <si>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</si>
  <si>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</si>
  <si>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</si>
  <si>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</si>
  <si>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</si>
  <si>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</si>
  <si>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</si>
  <si>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</si>
  <si>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</si>
  <si>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</si>
  <si>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</si>
  <si>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</si>
  <si>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</si>
  <si>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</si>
  <si>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</si>
  <si>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</si>
  <si>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</si>
  <si>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</si>
  <si>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</si>
  <si>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</si>
  <si>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</si>
  <si>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</si>
  <si>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</si>
  <si>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</si>
  <si>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</si>
  <si>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</si>
  <si>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</si>
  <si>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</si>
  <si>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</si>
  <si>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</si>
  <si>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</si>
  <si>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</si>
  <si>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</si>
  <si>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</si>
  <si>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</si>
  <si>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</si>
  <si>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</si>
  <si>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</si>
  <si>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</si>
  <si>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</si>
  <si>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</si>
  <si>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</si>
  <si>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</si>
  <si>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</si>
  <si>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</si>
  <si>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</si>
  <si>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</si>
  <si>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</si>
  <si>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</si>
  <si>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</si>
  <si>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</si>
  <si>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</si>
  <si>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</si>
  <si>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</si>
  <si>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</si>
  <si>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</si>
  <si>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</si>
  <si>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</si>
  <si>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</si>
  <si>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</si>
  <si>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</si>
  <si>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</si>
  <si>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</si>
  <si>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</si>
  <si>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</si>
  <si>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</si>
  <si>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</si>
  <si>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</si>
  <si>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</si>
  <si>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</si>
  <si>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</si>
  <si>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</si>
  <si>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</si>
  <si>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</si>
  <si>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</si>
  <si>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</si>
  <si>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</si>
  <si>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</si>
  <si>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</si>
  <si>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</si>
  <si>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</si>
  <si>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</si>
  <si>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</si>
  <si>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</si>
  <si>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</si>
  <si>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</si>
  <si>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</si>
  <si>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</si>
  <si>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</si>
  <si>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</si>
  <si>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</si>
  <si>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</si>
  <si>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</si>
  <si>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</si>
  <si>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</si>
  <si>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</si>
  <si>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</si>
  <si>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</si>
  <si>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</si>
  <si>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</si>
  <si>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</si>
  <si>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</si>
  <si>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</si>
  <si>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</si>
  <si>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</si>
  <si>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</si>
  <si>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</si>
  <si>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</si>
  <si>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</si>
  <si>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</si>
  <si>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</si>
  <si>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</si>
  <si>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</si>
  <si>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</si>
  <si>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</si>
  <si>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</si>
  <si>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</si>
  <si>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</si>
  <si>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</si>
  <si>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</si>
  <si>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</si>
  <si>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</si>
  <si>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</si>
  <si>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</si>
  <si>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</si>
  <si>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</si>
  <si>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</si>
  <si>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</si>
  <si>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</si>
  <si>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</si>
  <si>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</si>
  <si>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</si>
  <si>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</si>
  <si>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</si>
  <si>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</si>
  <si>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</si>
  <si>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</si>
  <si>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</si>
  <si>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</si>
  <si>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</si>
  <si>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</si>
  <si>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</si>
  <si>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</si>
  <si>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</si>
  <si>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</si>
  <si>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</si>
  <si>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</si>
  <si>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</si>
  <si>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</si>
  <si>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</si>
  <si>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</si>
  <si>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</si>
  <si>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</si>
  <si>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</si>
  <si>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</si>
  <si>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</si>
  <si>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</si>
  <si>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</si>
  <si>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</si>
  <si>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</si>
  <si>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</si>
  <si>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</si>
  <si>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</si>
  <si>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</si>
  <si>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</si>
  <si>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</si>
  <si>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</si>
  <si>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</si>
  <si>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</si>
  <si>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</si>
  <si>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</si>
  <si>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</si>
  <si>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</si>
  <si>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</si>
  <si>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</si>
  <si>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</si>
  <si>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</si>
  <si>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</si>
  <si>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</si>
  <si>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</si>
  <si>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</si>
  <si>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</si>
  <si>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</si>
  <si>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</si>
  <si>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</si>
  <si>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</si>
  <si>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</si>
  <si>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</si>
  <si>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</si>
  <si>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</si>
  <si>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</si>
  <si>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</si>
  <si>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</si>
  <si>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</si>
  <si>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</si>
  <si>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</si>
  <si>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</si>
  <si>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</si>
  <si>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</si>
  <si>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</si>
  <si>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</si>
  <si>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</si>
  <si>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</si>
  <si>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</si>
  <si>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</si>
  <si>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</si>
  <si>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</si>
  <si>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</si>
  <si>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</si>
  <si>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</si>
  <si>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</si>
  <si>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</si>
  <si>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</si>
  <si>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</si>
  <si>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</si>
  <si>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</si>
  <si>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</si>
  <si>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</si>
  <si>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</si>
  <si>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</si>
  <si>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</si>
  <si>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</si>
  <si>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</si>
  <si>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</si>
  <si>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</si>
  <si>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</si>
  <si>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</si>
  <si>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</si>
  <si>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</si>
  <si>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</si>
  <si>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</si>
  <si>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</si>
  <si>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</si>
  <si>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</si>
  <si>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</si>
  <si>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</si>
  <si>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</si>
  <si>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</si>
  <si>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</si>
  <si>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</si>
  <si>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</si>
  <si>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</si>
  <si>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</si>
  <si>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</si>
  <si>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</si>
  <si>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</si>
  <si>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</si>
  <si>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</si>
  <si>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</si>
  <si>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</si>
  <si>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</si>
  <si>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</si>
  <si>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</si>
  <si>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</si>
  <si>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</si>
  <si>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</si>
  <si>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</si>
  <si>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</si>
  <si>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</si>
  <si>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</si>
  <si>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</si>
  <si>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</si>
  <si>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</si>
  <si>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</si>
  <si>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</si>
  <si>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</si>
  <si>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</si>
  <si>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</si>
  <si>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</si>
  <si>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</si>
  <si>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</si>
  <si>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</si>
  <si>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</si>
  <si>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</si>
  <si>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</si>
  <si>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</si>
  <si>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</si>
  <si>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</si>
  <si>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</si>
  <si>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</si>
  <si>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</si>
  <si>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</si>
  <si>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</si>
  <si>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</si>
  <si>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</si>
  <si>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</si>
  <si>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</si>
  <si>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</si>
  <si>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</si>
  <si>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</si>
  <si>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</si>
  <si>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</si>
  <si>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</si>
  <si>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</si>
  <si>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</si>
  <si>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</si>
  <si>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</si>
  <si>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</si>
  <si>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</si>
  <si>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</si>
  <si>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</si>
  <si>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</si>
  <si>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</si>
  <si>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</si>
  <si>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</si>
  <si>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</si>
  <si>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</si>
  <si>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</si>
  <si>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</si>
  <si>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</si>
  <si>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</si>
  <si>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</si>
  <si>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</si>
  <si>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</si>
  <si>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</si>
  <si>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</si>
  <si>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</si>
  <si>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</si>
  <si>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</si>
  <si>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</si>
  <si>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</si>
  <si>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</si>
  <si>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</si>
  <si>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</si>
  <si>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</si>
  <si>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</si>
  <si>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</si>
  <si>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</si>
  <si>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</si>
  <si>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</si>
  <si>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</si>
  <si>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</si>
  <si>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</si>
  <si>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</si>
  <si>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</si>
  <si>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</si>
  <si>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</si>
  <si>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</si>
  <si>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</si>
  <si>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</si>
  <si>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</si>
  <si>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</si>
  <si>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</si>
  <si>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</si>
  <si>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</si>
  <si>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</si>
  <si>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</si>
  <si>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</si>
  <si>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</si>
  <si>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</si>
  <si>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</si>
  <si>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</si>
  <si>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</si>
  <si>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</si>
  <si>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</si>
  <si>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</si>
  <si>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</si>
  <si>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</si>
  <si>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</si>
  <si>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</si>
  <si>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</si>
  <si>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</si>
  <si>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</si>
  <si>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</si>
  <si>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</si>
  <si>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</si>
  <si>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</si>
  <si>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</si>
  <si>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</si>
  <si>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</si>
  <si>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</si>
  <si>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</si>
  <si>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</si>
  <si>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</si>
  <si>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</si>
  <si>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</si>
  <si>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</si>
  <si>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</si>
  <si>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</si>
  <si>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</si>
  <si>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</si>
  <si>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</si>
  <si>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</si>
  <si>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</si>
  <si>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</si>
  <si>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</si>
  <si>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</si>
  <si>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</si>
  <si>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</si>
  <si>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</si>
  <si>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</si>
  <si>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</si>
  <si>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</si>
  <si>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</si>
  <si>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</si>
  <si>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</si>
  <si>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</si>
  <si>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</si>
  <si>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</si>
  <si>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</si>
  <si>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</si>
  <si>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</si>
  <si>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</si>
  <si>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</si>
  <si>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</si>
  <si>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</si>
  <si>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</si>
  <si>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</si>
  <si>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</si>
  <si>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</si>
  <si>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</si>
  <si>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</si>
  <si>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</si>
  <si>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</si>
  <si>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</si>
  <si>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</si>
  <si>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</si>
  <si>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</si>
  <si>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</si>
  <si>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</si>
  <si>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</si>
  <si>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</si>
  <si>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</si>
  <si>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</si>
  <si>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</si>
  <si>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</si>
  <si>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</si>
  <si>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</si>
  <si>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</si>
  <si>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</si>
  <si>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</si>
  <si>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</si>
  <si>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</si>
  <si>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</si>
  <si>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</si>
  <si>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</si>
  <si>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</si>
  <si>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</si>
  <si>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</si>
  <si>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</si>
  <si>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</si>
  <si>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</si>
  <si>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</si>
  <si>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</si>
  <si>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</si>
  <si>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</si>
  <si>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</si>
  <si>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</si>
  <si>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</si>
  <si>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</si>
  <si>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</si>
  <si>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</si>
  <si>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</si>
  <si>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</si>
  <si>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</si>
  <si>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</si>
  <si>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</si>
  <si>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</si>
  <si>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</si>
  <si>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</si>
  <si>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</si>
  <si>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</si>
  <si>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</si>
  <si>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</si>
  <si>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</si>
  <si>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</si>
  <si>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</si>
  <si>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</si>
  <si>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</si>
  <si>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</si>
  <si>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</si>
  <si>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</si>
  <si>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</si>
  <si>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</si>
  <si>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</si>
  <si>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</si>
  <si>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</si>
  <si>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</si>
  <si>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</si>
  <si>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</si>
  <si>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</si>
  <si>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</si>
  <si>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</si>
  <si>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</si>
  <si>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</si>
  <si>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</si>
  <si>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</si>
  <si>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</si>
  <si>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</si>
  <si>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</si>
  <si>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</si>
  <si>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</si>
  <si>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</si>
  <si>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</si>
  <si>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</si>
  <si>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</si>
  <si>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</si>
  <si>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</si>
  <si>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</si>
  <si>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</si>
  <si>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</si>
  <si>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</si>
  <si>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</si>
  <si>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</si>
  <si>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</si>
  <si>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</si>
  <si>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</si>
  <si>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</si>
  <si>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</si>
  <si>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</si>
  <si>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</si>
  <si>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</si>
  <si>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</si>
  <si>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</si>
  <si>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</si>
  <si>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</si>
  <si>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</si>
  <si>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</si>
  <si>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</si>
  <si>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</si>
  <si>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</si>
  <si>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</si>
  <si>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</si>
  <si>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</si>
  <si>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</si>
  <si>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</si>
  <si>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</si>
  <si>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</si>
  <si>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</si>
  <si>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</si>
  <si>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</si>
  <si>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</si>
  <si>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</si>
  <si>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</si>
  <si>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</si>
  <si>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</si>
  <si>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</si>
  <si>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</si>
  <si>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</si>
  <si>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</si>
  <si>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</si>
  <si>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</si>
  <si>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</si>
  <si>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</si>
  <si>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</si>
  <si>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</si>
  <si>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</si>
  <si>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</si>
  <si>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</si>
  <si>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</si>
  <si>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</si>
  <si>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</si>
  <si>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</si>
  <si>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</si>
  <si>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</si>
  <si>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</si>
  <si>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</si>
  <si>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</si>
  <si>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</si>
  <si>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</si>
  <si>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</si>
  <si>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</si>
  <si>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</si>
  <si>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</si>
  <si>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</si>
  <si>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</si>
  <si>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</si>
  <si>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</si>
  <si>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</si>
  <si>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</si>
  <si>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</si>
  <si>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</si>
  <si>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</si>
  <si>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</si>
  <si>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</si>
  <si>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</si>
  <si>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</si>
  <si>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</si>
  <si>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</si>
  <si>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</si>
  <si>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</si>
  <si>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</si>
  <si>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</si>
  <si>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</si>
  <si>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</si>
  <si>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</si>
  <si>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</si>
  <si>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</si>
  <si>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</si>
  <si>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</si>
  <si>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</si>
  <si>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</si>
  <si>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</si>
  <si>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</si>
  <si>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</si>
  <si>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</si>
  <si>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</si>
  <si>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</si>
  <si>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</si>
  <si>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</si>
  <si>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</si>
  <si>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</si>
  <si>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</si>
  <si>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</si>
  <si>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</si>
  <si>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</si>
  <si>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</si>
  <si>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</si>
  <si>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</si>
  <si>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</si>
  <si>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</si>
  <si>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</si>
  <si>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</si>
  <si>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</si>
  <si>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</si>
  <si>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</si>
  <si>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</si>
  <si>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</si>
  <si>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</si>
  <si>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</si>
  <si>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</si>
  <si>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</si>
  <si>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</si>
  <si>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</si>
  <si>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</si>
  <si>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</si>
  <si>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</si>
  <si>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</si>
  <si>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</si>
  <si>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</si>
  <si>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</si>
  <si>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</si>
  <si>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</si>
  <si>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</si>
  <si>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</si>
  <si>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</si>
  <si>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</si>
  <si>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</si>
  <si>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</si>
  <si>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</si>
  <si>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</si>
  <si>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</si>
  <si>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</si>
  <si>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</si>
  <si>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</si>
  <si>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</si>
  <si>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</si>
  <si>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</si>
  <si>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</si>
  <si>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</si>
  <si>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</si>
  <si>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</si>
  <si>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</si>
  <si>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</si>
  <si>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</si>
  <si>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</si>
  <si>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</si>
  <si>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</si>
  <si>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</si>
  <si>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</si>
  <si>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</si>
  <si>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</si>
  <si>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</si>
  <si>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</si>
  <si>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</si>
  <si>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</si>
  <si>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</si>
  <si>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</si>
  <si>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</si>
  <si>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</si>
  <si>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</si>
  <si>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</si>
  <si>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</si>
  <si>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</si>
  <si>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</si>
  <si>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</si>
  <si>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</si>
  <si>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</si>
  <si>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</si>
  <si>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</si>
  <si>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</si>
  <si>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</si>
  <si>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</si>
  <si>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</si>
  <si>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</si>
  <si>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</si>
  <si>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</si>
  <si>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</si>
  <si>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</si>
  <si>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</si>
  <si>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</si>
  <si>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</si>
  <si>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</si>
  <si>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</si>
  <si>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</si>
  <si>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</si>
  <si>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</si>
  <si>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</si>
  <si>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</si>
  <si>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</si>
  <si>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</si>
  <si>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</si>
  <si>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</si>
  <si>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</si>
  <si>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</si>
  <si>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</si>
  <si>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</si>
  <si>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</si>
  <si>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</si>
  <si>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</si>
  <si>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</si>
  <si>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</si>
  <si>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</si>
  <si>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</si>
  <si>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</si>
  <si>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</si>
  <si>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</si>
  <si>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</si>
  <si>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</si>
  <si>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</si>
  <si>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</si>
  <si>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</si>
  <si>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</si>
  <si>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</si>
  <si>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</si>
  <si>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</si>
  <si>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</si>
  <si>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</si>
  <si>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</si>
  <si>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</si>
  <si>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</si>
  <si>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</si>
  <si>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</si>
  <si>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</si>
  <si>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</si>
  <si>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</si>
  <si>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</si>
  <si>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</si>
  <si>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</si>
  <si>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</si>
  <si>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</si>
  <si>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</si>
  <si>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</si>
  <si>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</si>
  <si>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</si>
  <si>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</si>
  <si>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</si>
  <si>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</si>
  <si>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</si>
  <si>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</si>
  <si>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</si>
  <si>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</si>
  <si>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</si>
  <si>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</si>
  <si>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</si>
  <si>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</si>
  <si>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</si>
  <si>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</si>
  <si>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</si>
  <si>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</si>
  <si>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</si>
  <si>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</si>
  <si>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</si>
  <si>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</si>
  <si>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</si>
  <si>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</si>
  <si>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</si>
  <si>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</si>
  <si>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</si>
  <si>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</si>
  <si>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</si>
  <si>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</si>
  <si>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</si>
  <si>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</si>
  <si>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</si>
  <si>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</si>
  <si>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</si>
  <si>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</si>
  <si>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</si>
  <si>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</si>
  <si>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</si>
  <si>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</si>
  <si>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</si>
  <si>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</si>
  <si>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</si>
  <si>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</si>
  <si>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</si>
  <si>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</si>
  <si>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</si>
  <si>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</si>
  <si>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</si>
  <si>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</si>
  <si>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</si>
  <si>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</si>
  <si>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</si>
  <si>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</si>
  <si>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</si>
  <si>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</si>
  <si>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</si>
  <si>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</si>
  <si>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</si>
  <si>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</si>
  <si>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</si>
  <si>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</si>
  <si>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</si>
  <si>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</si>
  <si>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</si>
  <si>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</si>
  <si>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</si>
  <si>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</si>
  <si>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</si>
  <si>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</si>
  <si>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</si>
  <si>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</si>
  <si>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</si>
  <si>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</si>
  <si>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</si>
  <si>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</si>
  <si>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</si>
  <si>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</si>
  <si>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</si>
  <si>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</si>
  <si>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</si>
  <si>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</si>
  <si>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</si>
  <si>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</si>
  <si>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</si>
  <si>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</si>
  <si>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</si>
  <si>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</si>
  <si>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</si>
  <si>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</si>
  <si>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</si>
  <si>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</si>
  <si>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</si>
  <si>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</si>
  <si>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</si>
  <si>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</si>
  <si>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</si>
  <si>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</si>
  <si>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</si>
  <si>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</si>
  <si>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</si>
  <si>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</si>
  <si>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</si>
  <si>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</si>
  <si>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</si>
  <si>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</si>
  <si>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</si>
  <si>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</si>
  <si>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</si>
  <si>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</si>
  <si>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</si>
  <si>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</si>
  <si>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</si>
  <si>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</si>
  <si>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</si>
  <si>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</si>
  <si>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</si>
  <si>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</si>
  <si>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</si>
  <si>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</si>
  <si>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</si>
  <si>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</si>
  <si>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</si>
  <si>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</si>
  <si>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</si>
  <si>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</si>
  <si>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</si>
  <si>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</si>
  <si>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</si>
  <si>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</si>
  <si>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</si>
  <si>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</si>
  <si>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</si>
  <si>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</si>
  <si>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</si>
  <si>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</si>
  <si>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</si>
  <si>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</si>
  <si>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</si>
  <si>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</si>
  <si>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</si>
  <si>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</si>
  <si>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</si>
  <si>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</si>
  <si>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</si>
  <si>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</si>
  <si>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</si>
  <si>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</si>
  <si>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</si>
  <si>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</si>
  <si>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</si>
  <si>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</si>
  <si>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</si>
  <si>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</si>
  <si>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</si>
  <si>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</si>
  <si>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</si>
  <si>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</si>
  <si>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</si>
  <si>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</si>
  <si>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</si>
  <si>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</si>
  <si>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</si>
  <si>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</si>
  <si>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</si>
  <si>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</si>
  <si>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</si>
  <si>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</si>
  <si>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</si>
  <si>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</si>
  <si>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</si>
  <si>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</si>
  <si>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</si>
  <si>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</si>
  <si>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</si>
  <si>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</si>
  <si>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</si>
  <si>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</si>
  <si>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</si>
  <si>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</si>
  <si>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</si>
  <si>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</si>
  <si>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</si>
  <si>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</si>
  <si>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</si>
  <si>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</si>
  <si>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</si>
  <si>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</si>
  <si>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</si>
  <si>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</si>
  <si>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</si>
  <si>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</si>
  <si>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</si>
  <si>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</si>
  <si>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</si>
  <si>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</si>
  <si>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</si>
  <si>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</si>
  <si>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</si>
  <si>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</si>
  <si>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</si>
  <si>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</si>
  <si>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</si>
  <si>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</si>
  <si>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</si>
  <si>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</si>
  <si>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</si>
  <si>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</si>
  <si>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</si>
  <si>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</si>
  <si>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</si>
  <si>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</si>
  <si>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</si>
  <si>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</si>
  <si>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</si>
  <si>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</si>
  <si>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</si>
  <si>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</si>
  <si>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</si>
  <si>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</si>
  <si>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</si>
  <si>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</si>
  <si>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</si>
  <si>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</si>
  <si>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</si>
  <si>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</si>
  <si>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</si>
  <si>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</si>
  <si>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</si>
  <si>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</si>
  <si>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</si>
  <si>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</si>
  <si>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</si>
  <si>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</si>
  <si>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</si>
  <si>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</si>
  <si>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</si>
  <si>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</si>
  <si>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</si>
  <si>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</si>
  <si>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</si>
  <si>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</si>
  <si>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</si>
  <si>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</si>
  <si>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</si>
  <si>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</si>
  <si>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</si>
  <si>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</si>
  <si>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</si>
  <si>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</si>
  <si>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</si>
  <si>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</si>
  <si>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</si>
  <si>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</si>
  <si>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</si>
  <si>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</si>
  <si>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</si>
  <si>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</si>
  <si>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</si>
  <si>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</si>
  <si>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</si>
  <si>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</si>
  <si>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</si>
  <si>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</si>
  <si>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</si>
  <si>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</si>
  <si>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</si>
  <si>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</si>
  <si>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</si>
  <si>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</si>
  <si>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</si>
  <si>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</si>
  <si>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</si>
  <si>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</si>
  <si>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</si>
  <si>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</si>
  <si>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</si>
  <si>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</si>
  <si>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</si>
  <si>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</si>
  <si>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</si>
  <si>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</si>
  <si>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</si>
  <si>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</si>
  <si>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</si>
  <si>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</si>
  <si>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</si>
  <si>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</si>
  <si>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</si>
  <si>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</si>
  <si>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</si>
  <si>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</si>
  <si>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</si>
  <si>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</si>
  <si>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</si>
  <si>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</si>
  <si>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</si>
  <si>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</si>
  <si>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</si>
  <si>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</si>
  <si>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</si>
  <si>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</si>
  <si>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</si>
  <si>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</si>
  <si>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</si>
  <si>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</si>
  <si>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</si>
  <si>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</si>
  <si>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</si>
  <si>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</si>
  <si>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</si>
  <si>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</si>
  <si>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</si>
  <si>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</si>
  <si>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</si>
  <si>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</si>
  <si>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</si>
  <si>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</si>
  <si>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</si>
  <si>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</si>
  <si>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</si>
  <si>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</si>
  <si>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</si>
  <si>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</si>
  <si>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</si>
  <si>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</si>
  <si>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</si>
  <si>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</si>
  <si>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</si>
  <si>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</si>
  <si>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</si>
  <si>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</si>
  <si>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</si>
  <si>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</si>
  <si>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</si>
  <si>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</si>
  <si>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</si>
  <si>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</si>
  <si>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</si>
  <si>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</si>
  <si>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</si>
  <si>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</si>
  <si>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</si>
  <si>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</si>
  <si>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</si>
  <si>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</si>
  <si>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</si>
  <si>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</si>
  <si>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</si>
  <si>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</si>
  <si>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</si>
  <si>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</si>
  <si>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</si>
  <si>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</si>
  <si>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</si>
  <si>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</si>
  <si>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</si>
  <si>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</si>
  <si>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</si>
  <si>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</si>
  <si>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</si>
  <si>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</si>
  <si>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</si>
  <si>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</si>
  <si>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</si>
  <si>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</si>
  <si>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</si>
  <si>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</si>
  <si>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</si>
  <si>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</si>
  <si>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</si>
  <si>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</si>
  <si>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</si>
  <si>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</si>
  <si>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</si>
  <si>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</si>
  <si>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</si>
  <si>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</si>
  <si>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</si>
  <si>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</si>
  <si>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</si>
  <si>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</si>
  <si>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</si>
  <si>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</si>
  <si>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</si>
  <si>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</si>
  <si>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</si>
  <si>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</si>
  <si>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</si>
  <si>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</si>
  <si>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</si>
  <si>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</si>
  <si>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</si>
  <si>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</si>
  <si>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</si>
  <si>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</si>
  <si>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</si>
  <si>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</si>
  <si>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</si>
  <si>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</si>
  <si>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</si>
  <si>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</si>
  <si>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</si>
  <si>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</si>
  <si>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</si>
  <si>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</si>
  <si>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</si>
  <si>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</si>
  <si>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</si>
  <si>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</si>
  <si>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</si>
  <si>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</si>
  <si>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</si>
  <si>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</si>
  <si>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</si>
  <si>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</si>
  <si>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</si>
  <si>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</si>
  <si>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</si>
  <si>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</si>
  <si>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</si>
  <si>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</si>
  <si>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</si>
  <si>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</si>
  <si>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</si>
  <si>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</si>
  <si>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</si>
  <si>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</si>
  <si>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</si>
  <si>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</si>
  <si>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</si>
  <si>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</si>
  <si>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</si>
  <si>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</si>
  <si>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</si>
  <si>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</si>
  <si>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</si>
  <si>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</si>
  <si>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</si>
  <si>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</si>
  <si>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</si>
  <si>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</si>
  <si>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</si>
  <si>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</si>
  <si>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</si>
  <si>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</si>
  <si>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</si>
  <si>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</si>
  <si>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</si>
  <si>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</si>
  <si>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</si>
  <si>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</si>
  <si>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</si>
  <si>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</si>
  <si>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</si>
  <si>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</si>
  <si>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</si>
  <si>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</si>
  <si>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</si>
  <si>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</si>
  <si>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</si>
  <si>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</si>
  <si>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</si>
  <si>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</si>
  <si>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</si>
  <si>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</si>
  <si>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</si>
  <si>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</si>
  <si>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</si>
  <si>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</si>
  <si>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</si>
  <si>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</si>
  <si>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</si>
  <si>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</si>
  <si>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</si>
  <si>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</si>
  <si>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</si>
  <si>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</si>
  <si>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</si>
  <si>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</si>
  <si>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</si>
  <si>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</si>
  <si>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</si>
  <si>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</si>
  <si>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</si>
  <si>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</si>
  <si>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</si>
  <si>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</si>
  <si>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</si>
  <si>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</si>
  <si>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</si>
  <si>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</si>
  <si>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</si>
  <si>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</si>
  <si>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</si>
  <si>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</si>
  <si>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</si>
  <si>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</si>
  <si>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</si>
  <si>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</si>
  <si>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</si>
  <si>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</si>
  <si>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</si>
  <si>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</si>
  <si>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</si>
  <si>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</si>
  <si>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</si>
  <si>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</si>
  <si>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</si>
  <si>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</si>
  <si>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</si>
  <si>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</si>
  <si>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</si>
  <si>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</si>
  <si>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</si>
  <si>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</si>
  <si>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</si>
  <si>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</si>
  <si>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</si>
  <si>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</si>
  <si>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</si>
  <si>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</si>
  <si>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</si>
  <si>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</si>
  <si>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</si>
  <si>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</si>
  <si>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</si>
  <si>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</si>
  <si>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</si>
  <si>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</si>
  <si>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</si>
  <si>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</si>
  <si>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</si>
  <si>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</si>
  <si>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</si>
  <si>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</si>
  <si>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</si>
  <si>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</si>
  <si>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</si>
  <si>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</si>
  <si>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</si>
  <si>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</si>
  <si>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</si>
  <si>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</si>
  <si>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</si>
  <si>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</si>
  <si>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</si>
  <si>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</si>
  <si>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</si>
  <si>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</si>
  <si>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</si>
  <si>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</si>
  <si>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</si>
  <si>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</si>
  <si>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</si>
  <si>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</si>
  <si>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</si>
  <si>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</si>
  <si>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</si>
  <si>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</si>
  <si>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</si>
  <si>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</si>
  <si>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</si>
  <si>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</si>
  <si>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</si>
  <si>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</si>
  <si>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</si>
  <si>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</si>
  <si>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</si>
  <si>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</si>
  <si>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</si>
  <si>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</si>
  <si>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</si>
  <si>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</si>
  <si>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</si>
  <si>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</si>
  <si>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</si>
  <si>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</si>
  <si>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</si>
  <si>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</si>
  <si>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</si>
  <si>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</si>
  <si>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</si>
  <si>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</si>
  <si>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</si>
  <si>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</si>
  <si>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</si>
  <si>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</si>
  <si>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</si>
  <si>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</si>
  <si>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</si>
  <si>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</si>
  <si>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</si>
  <si>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</si>
  <si>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</si>
  <si>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</si>
  <si>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</si>
  <si>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</si>
  <si>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</si>
  <si>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</si>
  <si>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</si>
  <si>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</si>
  <si>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</si>
  <si>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</si>
  <si>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</si>
  <si>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</si>
  <si>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</si>
  <si>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</si>
  <si>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</si>
  <si>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</si>
  <si>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</si>
  <si>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</si>
  <si>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</si>
  <si>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</si>
  <si>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</si>
  <si>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</si>
  <si>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</si>
  <si>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</si>
  <si>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</si>
  <si>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</si>
  <si>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</si>
  <si>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</si>
  <si>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</si>
  <si>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</si>
  <si>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</si>
  <si>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</si>
  <si>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</si>
  <si>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</si>
  <si>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</si>
  <si>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</si>
  <si>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</si>
  <si>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</si>
  <si>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</si>
  <si>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</si>
  <si>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</si>
  <si>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</si>
  <si>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</si>
  <si>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</si>
  <si>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</si>
  <si>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</si>
  <si>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</si>
  <si>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</si>
  <si>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</si>
  <si>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</si>
  <si>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</si>
  <si>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</si>
  <si>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</si>
  <si>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</si>
  <si>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</si>
  <si>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</si>
  <si>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</si>
  <si>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</si>
  <si>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</si>
  <si>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</si>
  <si>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</si>
  <si>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</si>
  <si>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</si>
  <si>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</si>
  <si>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</si>
  <si>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</si>
  <si>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</si>
  <si>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</si>
  <si>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</si>
  <si>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</si>
  <si>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</si>
  <si>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</si>
  <si>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</si>
  <si>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</si>
  <si>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</si>
  <si>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</si>
  <si>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</si>
  <si>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</si>
  <si>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</si>
  <si>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</si>
  <si>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</si>
  <si>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</si>
  <si>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</si>
  <si>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</si>
  <si>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</si>
  <si>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</si>
  <si>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</si>
  <si>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</si>
  <si>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</si>
  <si>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</si>
  <si>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</si>
  <si>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</si>
  <si>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</si>
  <si>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</si>
  <si>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</si>
  <si>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</si>
  <si>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</si>
  <si>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</si>
  <si>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</si>
  <si>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</si>
  <si>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</si>
  <si>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</si>
  <si>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</si>
  <si>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</si>
  <si>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</si>
  <si>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</si>
  <si>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</si>
  <si>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</si>
  <si>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</si>
  <si>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</si>
  <si>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</si>
  <si>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</si>
  <si>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</si>
  <si>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</si>
  <si>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</si>
  <si>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</si>
  <si>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</si>
  <si>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</si>
  <si>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</si>
  <si>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</si>
  <si>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</si>
  <si>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</si>
  <si>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</si>
  <si>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</si>
  <si>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</si>
  <si>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</si>
  <si>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</si>
  <si>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</si>
  <si>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</si>
  <si>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</si>
  <si>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</si>
  <si>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</si>
  <si>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</si>
  <si>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</si>
  <si>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</si>
  <si>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</si>
  <si>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</si>
  <si>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</si>
  <si>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</si>
  <si>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</si>
  <si>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</si>
  <si>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</si>
  <si>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</si>
  <si>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</si>
  <si>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</si>
  <si>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</si>
  <si>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</si>
  <si>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</si>
  <si>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</si>
  <si>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</si>
  <si>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</si>
  <si>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</si>
  <si>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</si>
  <si>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</si>
  <si>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</si>
  <si>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</si>
  <si>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</si>
  <si>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</si>
  <si>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</si>
  <si>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</si>
  <si>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</si>
  <si>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</si>
  <si>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</si>
  <si>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</si>
  <si>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</si>
  <si>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</si>
  <si>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</si>
  <si>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</si>
  <si>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</si>
  <si>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</si>
  <si>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</si>
  <si>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</si>
  <si>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</si>
  <si>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</si>
  <si>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</si>
  <si>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</si>
  <si>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</si>
  <si>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</si>
  <si>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</si>
  <si>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</si>
  <si>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</si>
  <si>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</si>
  <si>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</si>
  <si>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</si>
  <si>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</si>
  <si>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</si>
  <si>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</si>
  <si>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</si>
  <si>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</si>
  <si>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</si>
  <si>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</si>
  <si>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</si>
  <si>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</si>
  <si>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</si>
  <si>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</si>
  <si>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</si>
  <si>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</si>
  <si>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</si>
  <si>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</si>
  <si>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</si>
  <si>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</si>
  <si>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</si>
  <si>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</si>
  <si>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</si>
  <si>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</si>
  <si>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</si>
  <si>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</si>
  <si>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</si>
  <si>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</si>
  <si>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</si>
  <si>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</si>
  <si>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</si>
  <si>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</si>
  <si>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</si>
  <si>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</si>
  <si>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</si>
  <si>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</si>
  <si>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</si>
  <si>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</si>
  <si>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</si>
  <si>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</si>
  <si>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</si>
  <si>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</si>
  <si>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</si>
  <si>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</si>
  <si>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</si>
  <si>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</si>
  <si>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</si>
  <si>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</si>
  <si>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</si>
  <si>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</si>
  <si>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</si>
  <si>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</si>
  <si>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</si>
  <si>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</si>
  <si>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</si>
  <si>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</si>
  <si>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</si>
  <si>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</si>
  <si>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</si>
  <si>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</si>
  <si>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</si>
  <si>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</si>
  <si>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</si>
  <si>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</si>
  <si>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</si>
  <si>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</si>
  <si>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</si>
  <si>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</si>
  <si>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</si>
  <si>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</si>
  <si>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</si>
  <si>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</si>
  <si>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</si>
  <si>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</si>
  <si>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</si>
  <si>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</si>
  <si>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</si>
  <si>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</si>
  <si>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</si>
  <si>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</si>
  <si>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</si>
  <si>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</si>
  <si>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</si>
  <si>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</si>
  <si>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</si>
  <si>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</si>
  <si>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</si>
  <si>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</si>
  <si>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</si>
  <si>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</si>
  <si>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</si>
  <si>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</si>
  <si>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</si>
  <si>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</si>
  <si>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</si>
  <si>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</si>
  <si>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</si>
  <si>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</si>
  <si>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</si>
  <si>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</si>
  <si>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</si>
  <si>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</si>
  <si>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</si>
  <si>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</si>
  <si>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</si>
  <si>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</si>
  <si>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</si>
  <si>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</si>
  <si>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</si>
  <si>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</si>
  <si>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</si>
  <si>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</si>
  <si>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</si>
  <si>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</si>
  <si>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</si>
  <si>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</si>
  <si>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</si>
  <si>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</si>
  <si>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</si>
  <si>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</si>
  <si>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</si>
  <si>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</si>
  <si>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</si>
  <si>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</si>
  <si>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</si>
  <si>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</si>
  <si>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</si>
  <si>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</si>
  <si>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</si>
  <si>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</si>
  <si>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</si>
  <si>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</si>
  <si>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</si>
  <si>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</si>
  <si>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</si>
  <si>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</si>
  <si>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</si>
  <si>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</si>
  <si>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</si>
  <si>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</si>
  <si>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</si>
  <si>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</si>
  <si>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</si>
  <si>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</si>
  <si>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</si>
  <si>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</si>
  <si>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</si>
  <si>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</si>
  <si>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</si>
  <si>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</si>
  <si>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</si>
  <si>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</si>
  <si>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</si>
  <si>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</si>
  <si>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</si>
  <si>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</si>
  <si>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</si>
  <si>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</si>
  <si>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</si>
  <si>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</si>
  <si>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</si>
  <si>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</si>
  <si>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</si>
  <si>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</si>
  <si>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</si>
  <si>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</si>
  <si>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</si>
  <si>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</si>
  <si>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</si>
  <si>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</si>
  <si>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</si>
  <si>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</si>
  <si>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</si>
  <si>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</si>
  <si>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</si>
  <si>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</si>
  <si>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</si>
  <si>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</si>
  <si>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</si>
  <si>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</si>
  <si>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</si>
  <si>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</si>
  <si>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</si>
  <si>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</si>
  <si>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</si>
  <si>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</si>
  <si>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</si>
  <si>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</si>
  <si>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</si>
  <si>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</si>
  <si>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</si>
  <si>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</si>
  <si>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</si>
  <si>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</si>
  <si>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</si>
  <si>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</si>
  <si>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</si>
  <si>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</si>
  <si>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</si>
  <si>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</si>
  <si>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</si>
  <si>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</si>
  <si>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</si>
  <si>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</si>
  <si>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</si>
  <si>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</si>
  <si>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</si>
  <si>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</si>
  <si>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</si>
  <si>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</si>
  <si>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</si>
  <si>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</si>
  <si>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</si>
  <si>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</si>
  <si>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</si>
  <si>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</si>
  <si>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</si>
  <si>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</si>
  <si>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</si>
  <si>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</si>
  <si>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</si>
  <si>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</si>
  <si>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</si>
  <si>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</si>
  <si>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</si>
  <si>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</si>
  <si>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</si>
  <si>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</si>
  <si>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</si>
  <si>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</si>
  <si>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</si>
  <si>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</si>
  <si>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</si>
  <si>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</si>
  <si>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</si>
  <si>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</si>
  <si>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</si>
  <si>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</si>
  <si>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</si>
  <si>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</si>
  <si>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</si>
  <si>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</si>
  <si>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</si>
  <si>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</si>
  <si>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</si>
  <si>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</si>
  <si>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</si>
  <si>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</si>
  <si>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</si>
  <si>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</si>
  <si>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</si>
  <si>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</si>
  <si>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</si>
  <si>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</si>
  <si>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</si>
  <si>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</si>
  <si>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</si>
  <si>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</si>
  <si>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</si>
  <si>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</si>
  <si>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</si>
  <si>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</si>
  <si>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</si>
  <si>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</si>
  <si>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</si>
  <si>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</si>
  <si>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</si>
  <si>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</si>
  <si>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</si>
  <si>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</si>
  <si>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</si>
  <si>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</si>
  <si>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</si>
  <si>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</si>
  <si>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</si>
  <si>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</si>
  <si>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</si>
  <si>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</si>
  <si>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</si>
  <si>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</si>
  <si>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</si>
  <si>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</si>
  <si>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</si>
  <si>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</si>
  <si>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</si>
  <si>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</si>
  <si>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</si>
  <si>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</si>
  <si>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</si>
  <si>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</si>
  <si>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</si>
  <si>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</si>
  <si>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</si>
  <si>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</si>
  <si>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</si>
  <si>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</si>
  <si>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</si>
  <si>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</si>
  <si>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</si>
  <si>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</si>
  <si>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</si>
  <si>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</si>
  <si>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</si>
  <si>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</si>
  <si>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</si>
  <si>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</si>
  <si>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</si>
  <si>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</si>
  <si>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</si>
  <si>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</si>
  <si>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</si>
  <si>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</si>
  <si>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</si>
  <si>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</si>
  <si>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</si>
  <si>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</si>
  <si>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</si>
  <si>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</si>
  <si>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</si>
  <si>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</si>
  <si>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</si>
  <si>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</si>
  <si>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</si>
  <si>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</si>
  <si>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</si>
  <si>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</si>
  <si>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</si>
  <si>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</si>
  <si>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</si>
  <si>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</si>
  <si>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</si>
  <si>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</si>
  <si>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</si>
  <si>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</si>
  <si>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</si>
  <si>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</si>
  <si>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</si>
  <si>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</si>
  <si>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</si>
  <si>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</si>
  <si>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</si>
  <si>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</si>
  <si>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</si>
  <si>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</si>
  <si>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</si>
  <si>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</si>
  <si>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</si>
  <si>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</si>
  <si>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</si>
  <si>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</si>
  <si>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</si>
  <si>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</si>
  <si>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</si>
  <si>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</si>
  <si>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</si>
  <si>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</si>
  <si>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</si>
  <si>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</si>
  <si>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</si>
  <si>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</si>
  <si>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</si>
  <si>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</si>
  <si>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</si>
  <si>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</si>
  <si>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</si>
  <si>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</si>
  <si>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</si>
  <si>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</si>
  <si>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</si>
  <si>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</si>
  <si>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</si>
  <si>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</si>
  <si>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</si>
  <si>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</si>
  <si>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</si>
  <si>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</si>
  <si>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</si>
  <si>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</si>
  <si>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</si>
  <si>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</si>
  <si>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</si>
  <si>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</si>
  <si>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</si>
  <si>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</si>
  <si>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</si>
  <si>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</si>
  <si>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</si>
  <si>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</si>
  <si>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</si>
  <si>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</si>
  <si>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</si>
  <si>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</si>
  <si>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</si>
  <si>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</si>
  <si>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</si>
  <si>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</si>
  <si>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</si>
  <si>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</si>
  <si>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</si>
  <si>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</si>
  <si>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</si>
  <si>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</si>
  <si>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</si>
  <si>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</si>
  <si>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</si>
  <si>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</si>
  <si>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</si>
  <si>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</si>
  <si>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</si>
  <si>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</si>
  <si>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</si>
  <si>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</si>
  <si>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</si>
  <si>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</si>
  <si>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</si>
  <si>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</si>
  <si>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</si>
  <si>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</si>
  <si>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</si>
  <si>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</si>
  <si>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</si>
  <si>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</si>
  <si>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</si>
  <si>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</si>
  <si>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</si>
  <si>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</si>
  <si>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</si>
  <si>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</si>
  <si>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</si>
  <si>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</si>
  <si>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</si>
  <si>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</si>
  <si>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</si>
  <si>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</si>
  <si>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</si>
  <si>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</si>
  <si>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</si>
  <si>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</si>
  <si>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</si>
  <si>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</si>
  <si>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</si>
  <si>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</si>
  <si>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</si>
  <si>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</si>
  <si>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</si>
  <si>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</si>
  <si>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</si>
  <si>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</si>
  <si>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</si>
  <si>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</si>
  <si>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</si>
  <si>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</si>
  <si>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</si>
  <si>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</si>
  <si>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</si>
  <si>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</si>
  <si>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</si>
  <si>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</si>
  <si>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</si>
  <si>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</si>
  <si>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</si>
  <si>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</si>
  <si>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</si>
  <si>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</si>
  <si>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</si>
  <si>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</si>
  <si>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</si>
  <si>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</si>
  <si>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</si>
  <si>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</si>
  <si>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</si>
  <si>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</si>
  <si>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</si>
  <si>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</si>
  <si>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</si>
  <si>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</si>
  <si>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</si>
  <si>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</si>
  <si>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</si>
  <si>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</si>
  <si>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</si>
  <si>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</si>
  <si>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</si>
  <si>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</si>
  <si>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</si>
  <si>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</si>
  <si>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</si>
  <si>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</si>
  <si>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</si>
  <si>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</si>
  <si>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</si>
  <si>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</si>
  <si>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</si>
  <si>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</si>
  <si>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</si>
  <si>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</si>
  <si>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</si>
  <si>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</si>
  <si>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</si>
  <si>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</si>
  <si>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</si>
  <si>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</si>
  <si>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</si>
  <si>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</si>
  <si>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</si>
  <si>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</si>
  <si>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</si>
  <si>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</si>
  <si>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</si>
  <si>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</si>
  <si>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</si>
  <si>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</si>
  <si>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</si>
  <si>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</si>
  <si>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</si>
  <si>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</si>
  <si>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</si>
  <si>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</si>
  <si>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</si>
  <si>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</si>
  <si>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</si>
  <si>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</si>
  <si>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</si>
  <si>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</si>
  <si>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</si>
  <si>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</si>
  <si>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</si>
  <si>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</si>
  <si>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</si>
  <si>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</si>
  <si>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</si>
  <si>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</si>
  <si>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</si>
  <si>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</si>
  <si>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</si>
  <si>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</si>
  <si>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</si>
  <si>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</si>
  <si>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</si>
  <si>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</si>
  <si>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</si>
  <si>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</si>
  <si>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</si>
  <si>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</si>
  <si>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</si>
  <si>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</si>
  <si>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</si>
  <si>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</si>
  <si>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</si>
  <si>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</si>
  <si>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</si>
  <si>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</si>
  <si>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</si>
  <si>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</si>
  <si>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</si>
  <si>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</si>
  <si>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</si>
  <si>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</si>
  <si>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</si>
  <si>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</si>
  <si>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</si>
  <si>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</si>
  <si>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</si>
  <si>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</si>
  <si>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</si>
  <si>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</si>
  <si>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</si>
  <si>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</si>
  <si>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</si>
  <si>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</si>
  <si>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</si>
  <si>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</si>
  <si>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</si>
  <si>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</si>
  <si>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</si>
  <si>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</si>
  <si>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</si>
  <si>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</si>
  <si>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</si>
  <si>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</si>
  <si>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</si>
  <si>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</si>
  <si>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</si>
  <si>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</si>
  <si>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</si>
  <si>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</si>
  <si>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</si>
  <si>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</si>
  <si>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</si>
  <si>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</si>
  <si>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</si>
  <si>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</si>
  <si>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</si>
  <si>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</si>
  <si>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</si>
  <si>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</si>
  <si>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</si>
  <si>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</si>
  <si>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</si>
  <si>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</si>
  <si>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</si>
  <si>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</si>
  <si>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</si>
  <si>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</si>
  <si>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</si>
  <si>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</si>
  <si>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</si>
  <si>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</si>
  <si>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</si>
  <si>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</si>
  <si>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</si>
  <si>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</si>
  <si>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</si>
  <si>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</si>
  <si>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</si>
  <si>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</si>
  <si>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</si>
  <si>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</si>
  <si>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</si>
  <si>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</si>
  <si>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</si>
  <si>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</si>
  <si>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</si>
  <si>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</si>
  <si>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</si>
  <si>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</si>
  <si>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</si>
  <si>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</si>
  <si>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</si>
  <si>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</si>
  <si>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</si>
  <si>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</si>
  <si>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</si>
  <si>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</si>
  <si>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</si>
  <si>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</si>
  <si>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</si>
  <si>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</si>
  <si>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</si>
  <si>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</si>
  <si>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</si>
  <si>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</si>
  <si>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</si>
  <si>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</si>
  <si>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</si>
  <si>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</si>
  <si>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</si>
  <si>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</si>
  <si>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</si>
  <si>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</si>
  <si>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</si>
  <si>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</si>
  <si>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</si>
  <si>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</si>
  <si>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</si>
  <si>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</si>
  <si>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</si>
  <si>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</si>
  <si>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</si>
  <si>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</si>
  <si>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</si>
  <si>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</si>
  <si>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</si>
  <si>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</si>
  <si>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</si>
  <si>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</si>
  <si>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</si>
  <si>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</si>
  <si>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</si>
  <si>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</si>
  <si>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</si>
  <si>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</si>
  <si>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</si>
  <si>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</si>
  <si>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</si>
  <si>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</si>
  <si>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</si>
  <si>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</si>
  <si>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</si>
  <si>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</si>
  <si>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</si>
  <si>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</si>
  <si>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</si>
  <si>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</si>
  <si>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</si>
  <si>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</si>
  <si>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</si>
  <si>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</si>
  <si>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</si>
  <si>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</si>
  <si>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</si>
  <si>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</si>
  <si>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</si>
  <si>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</si>
  <si>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</si>
  <si>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</si>
  <si>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</si>
  <si>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</si>
  <si>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</si>
  <si>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</si>
  <si>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</si>
  <si>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</si>
  <si>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</si>
  <si>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</si>
  <si>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</si>
  <si>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</si>
  <si>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</si>
  <si>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</si>
  <si>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</si>
  <si>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</si>
  <si>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</si>
  <si>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</si>
  <si>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</si>
  <si>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</si>
  <si>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</si>
  <si>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</si>
  <si>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</si>
  <si>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</si>
  <si>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</si>
  <si>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</si>
  <si>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</si>
  <si>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</si>
  <si>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</si>
  <si>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</si>
  <si>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</si>
  <si>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</si>
  <si>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</si>
  <si>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</si>
  <si>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</si>
  <si>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</si>
  <si>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</si>
  <si>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</si>
  <si>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</si>
  <si>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</si>
  <si>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</si>
  <si>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</si>
  <si>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</si>
  <si>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</si>
  <si>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</si>
  <si>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</si>
  <si>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</si>
  <si>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</si>
  <si>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</si>
  <si>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</si>
  <si>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</si>
  <si>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</si>
  <si>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</si>
  <si>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</si>
  <si>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</si>
  <si>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</si>
  <si>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</si>
  <si>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</si>
  <si>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</si>
  <si>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</si>
  <si>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</si>
  <si>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</si>
  <si>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</si>
  <si>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</si>
  <si>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</si>
  <si>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</si>
  <si>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</si>
  <si>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</si>
  <si>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</si>
  <si>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</si>
  <si>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</si>
  <si>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</si>
  <si>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</si>
  <si>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</si>
  <si>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</si>
  <si>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</si>
  <si>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</si>
  <si>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</si>
  <si>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</si>
  <si>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</si>
  <si>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</si>
  <si>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</si>
  <si>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</si>
  <si>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</si>
  <si>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</si>
  <si>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</si>
  <si>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</si>
  <si>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</si>
  <si>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</si>
  <si>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</si>
  <si>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</si>
  <si>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</si>
  <si>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</si>
  <si>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</si>
  <si>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</si>
  <si>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</si>
  <si>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</si>
  <si>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</si>
  <si>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</si>
  <si>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</si>
  <si>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</si>
  <si>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</si>
  <si>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</si>
  <si>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</si>
  <si>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</si>
  <si>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</si>
  <si>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</si>
  <si>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</si>
  <si>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</si>
  <si>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</si>
  <si>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</si>
  <si>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</si>
  <si>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</si>
  <si>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</si>
  <si>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</si>
  <si>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</si>
  <si>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</si>
  <si>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</si>
  <si>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</si>
  <si>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</si>
  <si>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</si>
  <si>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</si>
  <si>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</si>
  <si>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</si>
  <si>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</si>
  <si>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</si>
  <si>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</si>
  <si>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</si>
  <si>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</si>
  <si>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</si>
  <si>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</si>
  <si>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</si>
  <si>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</si>
  <si>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</si>
  <si>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</si>
  <si>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</si>
  <si>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</si>
  <si>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</si>
  <si>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</si>
  <si>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</si>
  <si>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</si>
  <si>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</si>
  <si>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</si>
  <si>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</si>
  <si>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</si>
  <si>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</si>
  <si>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</si>
  <si>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</si>
  <si>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</si>
  <si>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</si>
  <si>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</si>
  <si>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</si>
  <si>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</si>
  <si>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</si>
  <si>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</si>
  <si>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</si>
  <si>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</si>
  <si>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</si>
  <si>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</si>
  <si>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</si>
  <si>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</si>
  <si>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</si>
  <si>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</si>
  <si>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</si>
  <si>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</si>
  <si>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</si>
  <si>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</si>
  <si>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</si>
  <si>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</si>
  <si>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</si>
  <si>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</si>
  <si>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</si>
  <si>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</si>
  <si>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</si>
  <si>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</si>
  <si>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</si>
  <si>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</si>
  <si>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</si>
  <si>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</si>
  <si>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</si>
  <si>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</si>
  <si>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</si>
  <si>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</si>
  <si>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</si>
  <si>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</si>
  <si>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</si>
  <si>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</si>
  <si>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</si>
  <si>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</si>
  <si>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</si>
  <si>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</si>
  <si>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</si>
  <si>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</si>
  <si>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</si>
  <si>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</si>
  <si>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</si>
  <si>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</si>
  <si>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</si>
  <si>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</si>
  <si>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</si>
  <si>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</si>
  <si>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</si>
  <si>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</si>
  <si>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</si>
  <si>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</si>
  <si>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</si>
  <si>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</si>
  <si>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</si>
  <si>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</si>
  <si>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</si>
  <si>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</si>
  <si>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</si>
  <si>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</si>
  <si>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</si>
  <si>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</si>
  <si>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</si>
  <si>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</si>
  <si>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</si>
  <si>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</si>
  <si>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</si>
  <si>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</si>
  <si>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</si>
  <si>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</si>
  <si>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</si>
  <si>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</si>
  <si>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</si>
  <si>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</si>
  <si>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</si>
  <si>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</si>
  <si>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</si>
  <si>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</si>
  <si>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</si>
  <si>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</si>
  <si>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</si>
  <si>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</si>
  <si>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</si>
  <si>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</si>
  <si>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</si>
  <si>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</si>
  <si>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</si>
  <si>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</si>
  <si>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</si>
  <si>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</si>
  <si>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</si>
  <si>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</si>
  <si>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</si>
  <si>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</si>
  <si>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</si>
  <si>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</si>
  <si>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</si>
  <si>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</si>
  <si>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</si>
  <si>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</si>
  <si>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</si>
  <si>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</si>
  <si>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</si>
  <si>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</si>
  <si>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</si>
  <si>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</si>
  <si>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</si>
  <si>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</si>
  <si>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</si>
  <si>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</si>
  <si>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</si>
  <si>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</si>
  <si>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</si>
  <si>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</si>
  <si>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</si>
  <si>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</si>
  <si>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</si>
  <si>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</si>
  <si>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</si>
  <si>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</si>
  <si>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</si>
  <si>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</si>
  <si>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</si>
  <si>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</si>
  <si>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</si>
  <si>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</si>
  <si>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</si>
  <si>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</si>
  <si>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</si>
  <si>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</si>
  <si>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</si>
  <si>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</si>
  <si>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</si>
  <si>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</si>
  <si>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</si>
  <si>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</si>
  <si>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</si>
  <si>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</si>
  <si>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</si>
  <si>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</si>
  <si>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</si>
  <si>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</si>
  <si>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</si>
  <si>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</si>
  <si>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</si>
  <si>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</si>
  <si>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</si>
  <si>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</si>
  <si>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</si>
  <si>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</si>
  <si>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</si>
  <si>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</si>
  <si>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</si>
  <si>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</si>
  <si>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</si>
  <si>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</si>
  <si>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</si>
  <si>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</si>
  <si>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</si>
  <si>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</si>
  <si>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</si>
  <si>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</si>
  <si>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</si>
  <si>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</si>
  <si>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</si>
  <si>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</si>
  <si>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</si>
  <si>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</si>
  <si>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</si>
  <si>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</si>
  <si>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</si>
  <si>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</si>
  <si>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</si>
  <si>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</si>
  <si>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</si>
  <si>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</si>
  <si>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</si>
  <si>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</si>
  <si>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</si>
  <si>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</si>
  <si>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</si>
  <si>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</si>
  <si>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</si>
  <si>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</si>
  <si>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</si>
  <si>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</si>
  <si>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</si>
  <si>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</si>
  <si>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</si>
  <si>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</si>
  <si>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</si>
  <si>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</si>
  <si>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</si>
  <si>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</si>
  <si>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</si>
  <si>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</si>
  <si>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</si>
  <si>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</si>
  <si>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</si>
  <si>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</si>
  <si>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</si>
  <si>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</si>
  <si>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</si>
  <si>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</si>
  <si>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</si>
  <si>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</si>
  <si>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</si>
  <si>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</si>
  <si>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</si>
  <si>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</si>
  <si>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</si>
  <si>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</si>
  <si>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</si>
  <si>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</si>
  <si>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</si>
  <si>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</si>
  <si>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</si>
  <si>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</si>
  <si>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</si>
  <si>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</si>
  <si>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</si>
  <si>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</si>
  <si>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</si>
  <si>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</si>
  <si>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</si>
  <si>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</si>
  <si>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</si>
  <si>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</si>
  <si>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</si>
  <si>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</si>
  <si>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</si>
  <si>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</si>
  <si>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</si>
  <si>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</si>
  <si>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</si>
  <si>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</si>
  <si>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</si>
  <si>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</si>
  <si>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</si>
  <si>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</si>
  <si>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</si>
  <si>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</si>
  <si>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</si>
  <si>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</si>
  <si>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</si>
  <si>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</si>
  <si>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</si>
  <si>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</si>
  <si>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</si>
  <si>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</si>
  <si>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</si>
  <si>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</si>
  <si>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</si>
  <si>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</si>
  <si>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</si>
  <si>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</si>
  <si>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</si>
  <si>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</si>
  <si>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</si>
  <si>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</si>
  <si>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</si>
  <si>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</si>
  <si>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</si>
  <si>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</si>
  <si>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</si>
  <si>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</si>
  <si>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</si>
  <si>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</si>
  <si>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</si>
  <si>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</si>
  <si>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</si>
  <si>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</si>
  <si>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</si>
  <si>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</si>
  <si>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</si>
  <si>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</si>
  <si>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</si>
  <si>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</si>
  <si>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</si>
  <si>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</si>
  <si>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</si>
  <si>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</si>
  <si>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</si>
  <si>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</si>
  <si>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</si>
  <si>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</si>
  <si>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</si>
  <si>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</si>
  <si>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</si>
  <si>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</si>
  <si>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</si>
  <si>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</si>
  <si>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</si>
  <si>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</si>
  <si>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</si>
  <si>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</si>
  <si>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</si>
  <si>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</si>
  <si>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</si>
  <si>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</si>
  <si>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</si>
  <si>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</si>
  <si>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</si>
  <si>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</si>
  <si>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</si>
  <si>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</si>
  <si>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</si>
  <si>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</si>
  <si>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</si>
  <si>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</si>
  <si>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</si>
  <si>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</si>
  <si>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</si>
  <si>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</si>
  <si>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</si>
  <si>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</si>
  <si>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</si>
  <si>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</si>
  <si>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</si>
  <si>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</si>
  <si>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</si>
  <si>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</si>
  <si>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</si>
  <si>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</si>
  <si>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</si>
  <si>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</si>
  <si>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</si>
  <si>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</si>
  <si>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</si>
  <si>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</si>
  <si>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</si>
  <si>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</si>
  <si>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</si>
  <si>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</si>
  <si>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</si>
  <si>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</si>
  <si>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</si>
  <si>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</si>
  <si>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</si>
  <si>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</si>
  <si>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</si>
  <si>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</si>
  <si>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</si>
  <si>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</si>
  <si>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</si>
  <si>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</si>
  <si>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</si>
  <si>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</si>
  <si>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</si>
  <si>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</si>
  <si>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</si>
  <si>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</si>
  <si>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</si>
  <si>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</si>
  <si>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</si>
  <si>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</si>
  <si>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</si>
  <si>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</si>
  <si>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</si>
  <si>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</si>
  <si>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</si>
  <si>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</si>
  <si>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</si>
  <si>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</si>
  <si>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</si>
  <si>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</si>
  <si>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</si>
  <si>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</si>
  <si>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</si>
  <si>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</si>
  <si>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</si>
  <si>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</si>
  <si>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</si>
  <si>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</si>
  <si>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</si>
  <si>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</si>
  <si>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</si>
  <si>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</si>
  <si>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</si>
  <si>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</si>
  <si>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</si>
  <si>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</si>
  <si>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</si>
  <si>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</si>
  <si>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</si>
  <si>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</si>
  <si>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</si>
  <si>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</si>
  <si>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</si>
  <si>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</si>
  <si>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</si>
  <si>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</si>
  <si>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</si>
  <si>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</si>
  <si>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</si>
  <si>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</si>
  <si>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</si>
  <si>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</si>
  <si>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</si>
  <si>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</si>
  <si>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</si>
  <si>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</si>
  <si>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</si>
  <si>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</si>
  <si>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</si>
  <si>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</si>
  <si>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</si>
  <si>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</si>
  <si>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</si>
  <si>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</si>
  <si>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</si>
  <si>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</si>
  <si>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</si>
  <si>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</si>
  <si>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</si>
  <si>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</si>
  <si>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</si>
  <si>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</si>
  <si>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</si>
  <si>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</si>
  <si>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</si>
  <si>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</si>
  <si>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</si>
  <si>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</si>
  <si>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</si>
  <si>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</si>
  <si>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</si>
  <si>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</si>
  <si>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</si>
  <si>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</si>
  <si>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</si>
  <si>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</si>
  <si>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</si>
  <si>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</si>
  <si>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</si>
  <si>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</si>
  <si>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</si>
  <si>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</si>
  <si>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</si>
  <si>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</si>
  <si>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</si>
  <si>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</si>
  <si>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</si>
  <si>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</si>
  <si>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</si>
  <si>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</si>
  <si>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</si>
  <si>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</si>
  <si>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</si>
  <si>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</si>
  <si>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</si>
  <si>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</si>
  <si>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</si>
  <si>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</si>
  <si>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</si>
  <si>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</si>
  <si>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</si>
  <si>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</si>
  <si>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</si>
  <si>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</si>
  <si>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</si>
  <si>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</si>
  <si>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</si>
  <si>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</si>
  <si>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</si>
  <si>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</si>
  <si>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</si>
  <si>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</si>
  <si>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</si>
  <si>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</si>
  <si>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</si>
  <si>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</si>
  <si>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</si>
  <si>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</si>
  <si>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</si>
  <si>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</si>
  <si>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</si>
  <si>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</si>
  <si>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</si>
  <si>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</si>
  <si>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</si>
  <si>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</si>
  <si>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</si>
  <si>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</si>
  <si>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</si>
  <si>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</si>
  <si>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</si>
  <si>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</si>
  <si>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</si>
  <si>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</si>
  <si>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</si>
  <si>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</si>
  <si>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</si>
  <si>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</si>
  <si>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</si>
  <si>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</si>
  <si>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</si>
  <si>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</si>
  <si>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</si>
  <si>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</si>
  <si>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</si>
  <si>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</si>
  <si>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</si>
  <si>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</si>
  <si>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</si>
  <si>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</si>
  <si>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</si>
  <si>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</si>
  <si>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</si>
  <si>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</si>
  <si>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</si>
  <si>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</si>
  <si>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</si>
  <si>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</si>
  <si>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</si>
  <si>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</si>
  <si>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</si>
  <si>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</si>
  <si>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</si>
  <si>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</si>
  <si>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</si>
  <si>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</si>
  <si>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</si>
  <si>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</si>
  <si>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</si>
  <si>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</si>
  <si>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</si>
  <si>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</si>
  <si>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</si>
  <si>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</si>
  <si>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</si>
  <si>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</si>
  <si>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</si>
  <si>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</si>
  <si>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</si>
  <si>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</si>
  <si>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</si>
  <si>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</si>
  <si>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</si>
  <si>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</si>
  <si>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</si>
  <si>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</si>
  <si>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</si>
  <si>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</si>
  <si>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</si>
  <si>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</si>
  <si>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</si>
  <si>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</si>
  <si>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</si>
  <si>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</si>
  <si>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</si>
  <si>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</si>
  <si>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</si>
  <si>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</si>
  <si>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</si>
  <si>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</si>
  <si>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</si>
  <si>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</si>
  <si>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</si>
  <si>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</si>
  <si>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</si>
  <si>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</si>
  <si>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</si>
  <si>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</si>
  <si>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</si>
  <si>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</si>
  <si>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</si>
  <si>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</si>
  <si>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</si>
  <si>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</si>
  <si>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</si>
  <si>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</si>
  <si>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</si>
  <si>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</si>
  <si>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</si>
  <si>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</si>
  <si>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</si>
  <si>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</si>
  <si>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</si>
  <si>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</si>
  <si>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</si>
  <si>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</si>
  <si>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</si>
  <si>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</si>
  <si>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</si>
  <si>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</si>
  <si>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</si>
  <si>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</si>
  <si>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</si>
  <si>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</si>
  <si>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</si>
  <si>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</si>
  <si>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</si>
  <si>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</si>
  <si>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</si>
  <si>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</si>
  <si>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</si>
  <si>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</si>
  <si>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</si>
  <si>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</si>
  <si>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</si>
  <si>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</si>
  <si>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</si>
  <si>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</si>
  <si>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</si>
  <si>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</si>
  <si>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</si>
  <si>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</si>
  <si>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</si>
  <si>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</si>
  <si>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</si>
  <si>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</si>
  <si>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</si>
  <si>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</si>
  <si>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</si>
  <si>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</si>
  <si>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</si>
  <si>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</si>
  <si>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</si>
  <si>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</si>
  <si>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</si>
  <si>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</si>
  <si>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</si>
  <si>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</si>
  <si>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</si>
  <si>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</si>
  <si>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</si>
  <si>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</si>
  <si>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</si>
  <si>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</si>
  <si>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</si>
  <si>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</si>
  <si>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</si>
  <si>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</si>
  <si>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</si>
  <si>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</si>
  <si>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</si>
  <si>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</si>
  <si>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</si>
  <si>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</si>
  <si>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</si>
  <si>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</si>
  <si>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</si>
  <si>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</si>
  <si>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</si>
  <si>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</si>
  <si>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</si>
  <si>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</si>
  <si>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</si>
  <si>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</si>
  <si>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</si>
  <si>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</si>
  <si>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</si>
  <si>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</si>
  <si>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</si>
  <si>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</si>
  <si>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</si>
  <si>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</si>
  <si>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</si>
  <si>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</si>
  <si>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</si>
  <si>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</si>
  <si>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</si>
  <si>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</si>
  <si>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</si>
  <si>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</si>
  <si>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</si>
  <si>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</si>
  <si>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</si>
  <si>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</si>
  <si>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</si>
  <si>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</si>
  <si>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</si>
  <si>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</si>
  <si>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</si>
  <si>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</si>
  <si>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</si>
  <si>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</si>
  <si>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</si>
  <si>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</si>
  <si>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</si>
  <si>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</si>
  <si>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</si>
  <si>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</si>
  <si>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</si>
  <si>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</si>
  <si>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</si>
  <si>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</si>
  <si>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</si>
  <si>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</si>
  <si>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</si>
  <si>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</si>
  <si>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</si>
  <si>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</si>
  <si>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</si>
  <si>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</si>
  <si>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</si>
  <si>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</si>
  <si>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</si>
  <si>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</si>
  <si>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</si>
  <si>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</si>
  <si>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</si>
  <si>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</si>
  <si>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</si>
  <si>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</si>
  <si>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</si>
  <si>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</si>
  <si>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</si>
  <si>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</si>
  <si>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</si>
  <si>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</si>
  <si>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</si>
  <si>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</si>
  <si>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</si>
  <si>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</si>
  <si>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</si>
  <si>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</si>
  <si>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</si>
  <si>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</si>
  <si>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</si>
  <si>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</si>
  <si>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</si>
  <si>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</si>
  <si>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</si>
  <si>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</si>
  <si>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</si>
  <si>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</si>
  <si>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</si>
  <si>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</si>
  <si>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</si>
  <si>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</si>
  <si>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</si>
  <si>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</si>
  <si>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</si>
  <si>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</si>
  <si>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</si>
  <si>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</si>
  <si>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</si>
  <si>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</si>
  <si>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</si>
  <si>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</si>
  <si>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</si>
  <si>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</si>
  <si>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</si>
  <si>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</si>
  <si>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</si>
  <si>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</si>
  <si>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</si>
  <si>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</si>
  <si>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</si>
  <si>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</si>
  <si>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</si>
  <si>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</si>
  <si>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</si>
  <si>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</si>
  <si>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</si>
  <si>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</si>
  <si>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</si>
  <si>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</si>
  <si>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</si>
  <si>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</si>
  <si>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</si>
  <si>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</si>
  <si>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</si>
  <si>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</si>
  <si>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</si>
  <si>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</si>
  <si>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</si>
  <si>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</si>
  <si>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</si>
  <si>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</si>
  <si>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</si>
  <si>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</si>
  <si>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</si>
  <si>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</si>
  <si>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</si>
  <si>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</si>
  <si>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</si>
  <si>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</si>
  <si>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</si>
  <si>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</si>
  <si>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</si>
  <si>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</si>
  <si>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</si>
  <si>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</si>
  <si>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</si>
  <si>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</si>
  <si>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</si>
  <si>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</si>
  <si>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</si>
  <si>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</si>
  <si>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</si>
  <si>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</si>
  <si>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</si>
  <si>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</si>
  <si>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</si>
  <si>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</si>
  <si>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</si>
  <si>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</si>
  <si>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</si>
  <si>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</si>
  <si>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</si>
  <si>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</si>
  <si>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</si>
  <si>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</si>
  <si>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</si>
  <si>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</si>
  <si>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</si>
  <si>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</si>
  <si>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</si>
  <si>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</si>
  <si>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</si>
  <si>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</si>
  <si>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</si>
  <si>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</si>
  <si>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</si>
  <si>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</si>
  <si>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</si>
  <si>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</si>
  <si>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</si>
  <si>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</si>
  <si>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</si>
  <si>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</si>
  <si>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</si>
  <si>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</si>
  <si>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</si>
  <si>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</si>
  <si>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</si>
  <si>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</si>
  <si>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</si>
  <si>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</si>
  <si>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</si>
  <si>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</si>
  <si>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</si>
  <si>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</si>
  <si>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</si>
  <si>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</si>
  <si>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</si>
  <si>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</si>
  <si>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</si>
  <si>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</si>
  <si>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</si>
  <si>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</si>
  <si>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</si>
  <si>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</si>
  <si>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</si>
  <si>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</si>
  <si>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</si>
  <si>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</si>
  <si>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</si>
  <si>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</si>
  <si>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</si>
  <si>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</si>
  <si>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</si>
  <si>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</si>
  <si>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</si>
  <si>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</si>
  <si>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</si>
  <si>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</si>
  <si>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</si>
  <si>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</si>
  <si>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</si>
  <si>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</si>
  <si>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</si>
  <si>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</si>
  <si>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</si>
  <si>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</si>
  <si>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</si>
  <si>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</si>
  <si>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</si>
  <si>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</si>
  <si>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</si>
  <si>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</si>
  <si>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</si>
  <si>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</si>
  <si>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</si>
  <si>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</si>
  <si>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</si>
  <si>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</si>
  <si>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</si>
  <si>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</si>
  <si>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</si>
  <si>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</si>
  <si>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</si>
  <si>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</si>
  <si>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</si>
  <si>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</si>
  <si>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</si>
  <si>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</si>
  <si>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</si>
  <si>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</si>
  <si>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</si>
  <si>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</si>
  <si>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</si>
  <si>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</si>
  <si>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</si>
  <si>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</si>
  <si>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</si>
  <si>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</si>
  <si>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</si>
  <si>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</si>
  <si>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</si>
  <si>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</si>
  <si>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</si>
  <si>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</si>
  <si>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</si>
  <si>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</si>
  <si>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</si>
  <si>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</si>
  <si>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</si>
  <si>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</si>
  <si>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</si>
  <si>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</si>
  <si>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</si>
  <si>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</si>
  <si>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</si>
  <si>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</si>
  <si>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</si>
  <si>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</si>
  <si>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</si>
  <si>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</si>
  <si>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</si>
  <si>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</si>
  <si>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</si>
  <si>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</si>
  <si>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</si>
  <si>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</si>
  <si>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</si>
  <si>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</si>
  <si>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</si>
  <si>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</si>
  <si>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</si>
  <si>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</si>
  <si>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</si>
  <si>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</si>
  <si>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</si>
  <si>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</si>
  <si>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</si>
  <si>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</si>
  <si>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</si>
  <si>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</si>
  <si>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</si>
  <si>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</si>
  <si>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</si>
  <si>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</si>
  <si>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</si>
  <si>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</si>
  <si>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</si>
  <si>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</si>
  <si>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</si>
  <si>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</si>
  <si>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</si>
  <si>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</si>
  <si>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</si>
  <si>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</si>
  <si>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</si>
  <si>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</si>
  <si>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</si>
  <si>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</si>
  <si>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</si>
  <si>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</si>
  <si>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</si>
  <si>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</si>
  <si>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</si>
  <si>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</si>
  <si>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</si>
  <si>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</si>
  <si>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</si>
  <si>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</si>
  <si>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</si>
  <si>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</si>
  <si>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</si>
  <si>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</si>
  <si>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</si>
  <si>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</si>
  <si>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</si>
  <si>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</si>
  <si>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</si>
  <si>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</si>
  <si>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</si>
  <si>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</si>
  <si>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</si>
  <si>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</si>
  <si>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</si>
  <si>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</si>
  <si>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</si>
  <si>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</si>
  <si>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</si>
  <si>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</si>
  <si>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</si>
  <si>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</si>
  <si>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</si>
  <si>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</si>
  <si>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</si>
  <si>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</si>
  <si>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</si>
  <si>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</si>
  <si>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</si>
  <si>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</si>
  <si>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</si>
  <si>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</si>
  <si>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</si>
  <si>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</si>
  <si>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</si>
  <si>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</si>
  <si>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</si>
  <si>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</si>
  <si>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</si>
  <si>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</si>
  <si>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</si>
  <si>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</si>
  <si>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</si>
  <si>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</si>
  <si>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</si>
  <si>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</si>
  <si>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</si>
  <si>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</si>
  <si>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</si>
  <si>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</si>
  <si>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</si>
  <si>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</si>
  <si>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</si>
  <si>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</si>
  <si>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</si>
  <si>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</si>
  <si>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</si>
  <si>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</si>
  <si>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</si>
  <si>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</si>
  <si>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</si>
  <si>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</si>
  <si>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</si>
  <si>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</si>
  <si>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</si>
  <si>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</si>
  <si>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</si>
  <si>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</si>
  <si>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</si>
  <si>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</si>
  <si>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</si>
  <si>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</si>
  <si>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</si>
  <si>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</si>
  <si>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</si>
  <si>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</si>
  <si>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</si>
  <si>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</si>
  <si>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</si>
  <si>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</si>
  <si>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</si>
  <si>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</si>
  <si>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</si>
  <si>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</si>
  <si>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</si>
  <si>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</si>
  <si>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</si>
  <si>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</si>
  <si>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</si>
  <si>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</si>
  <si>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</si>
  <si>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</si>
  <si>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</si>
  <si>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</si>
  <si>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</si>
  <si>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</si>
  <si>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</si>
  <si>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</si>
  <si>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</si>
  <si>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</si>
  <si>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</si>
  <si>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</si>
  <si>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</si>
  <si>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</si>
  <si>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</si>
  <si>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</si>
  <si>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</si>
  <si>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</si>
  <si>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</si>
  <si>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</si>
  <si>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</si>
  <si>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</si>
  <si>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</si>
  <si>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</si>
  <si>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</si>
  <si>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</si>
  <si>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</si>
  <si>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</si>
  <si>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</si>
  <si>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</si>
  <si>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</si>
  <si>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</si>
  <si>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</si>
  <si>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</si>
  <si>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</si>
  <si>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</si>
  <si>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</si>
  <si>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</si>
  <si>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</si>
  <si>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</si>
  <si>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</si>
  <si>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</si>
  <si>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</si>
  <si>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</si>
  <si>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</si>
  <si>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</si>
  <si>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</si>
  <si>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</si>
  <si>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</si>
  <si>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</si>
  <si>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</si>
  <si>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</si>
  <si>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</si>
  <si>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</si>
  <si>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</si>
  <si>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</si>
  <si>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</si>
  <si>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</si>
  <si>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</si>
  <si>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</si>
  <si>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</si>
  <si>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</si>
  <si>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</si>
  <si>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</si>
  <si>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</si>
  <si>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</si>
  <si>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</si>
  <si>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</si>
  <si>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</si>
  <si>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</si>
  <si>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</si>
  <si>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</si>
  <si>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</si>
  <si>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</si>
  <si>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</si>
  <si>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</si>
  <si>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</si>
  <si>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</si>
  <si>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</si>
  <si>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</si>
  <si>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</si>
  <si>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</si>
  <si>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</si>
  <si>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</si>
  <si>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</si>
  <si>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</si>
  <si>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</si>
  <si>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</si>
  <si>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</si>
  <si>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</si>
  <si>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</si>
  <si>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</si>
  <si>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</si>
  <si>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</si>
  <si>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</si>
  <si>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</si>
  <si>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</si>
  <si>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</si>
  <si>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</si>
  <si>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</si>
  <si>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</si>
  <si>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</si>
  <si>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</si>
  <si>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</si>
  <si>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</si>
  <si>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</si>
  <si>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</si>
  <si>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</si>
  <si>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</si>
  <si>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</si>
  <si>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</si>
  <si>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</si>
  <si>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</si>
  <si>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</si>
  <si>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</si>
  <si>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</si>
  <si>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</si>
  <si>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</si>
  <si>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</si>
  <si>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</si>
  <si>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</si>
  <si>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</si>
  <si>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</si>
  <si>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</si>
  <si>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</si>
  <si>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</si>
  <si>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</si>
  <si>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</si>
  <si>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</si>
  <si>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</si>
  <si>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</si>
  <si>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</si>
  <si>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</si>
  <si>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</si>
  <si>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</si>
  <si>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</si>
  <si>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</si>
  <si>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</si>
  <si>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</si>
  <si>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</si>
  <si>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</si>
  <si>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</si>
  <si>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</si>
  <si>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</si>
  <si>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</si>
  <si>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</si>
  <si>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</si>
  <si>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</si>
  <si>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</si>
  <si>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</si>
  <si>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</si>
  <si>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</si>
  <si>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</si>
  <si>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</si>
  <si>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</si>
  <si>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</si>
  <si>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</si>
  <si>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</si>
  <si>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</si>
  <si>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</si>
  <si>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</si>
  <si>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</si>
  <si>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</si>
  <si>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</si>
  <si>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</si>
  <si>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</si>
  <si>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</si>
  <si>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</si>
  <si>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</si>
  <si>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</si>
  <si>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</si>
  <si>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</si>
  <si>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</si>
  <si>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</si>
  <si>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</si>
  <si>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</si>
  <si>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</si>
  <si>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</si>
  <si>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</si>
  <si>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</si>
  <si>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</si>
  <si>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</si>
  <si>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</si>
  <si>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</si>
  <si>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</si>
  <si>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</si>
  <si>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</si>
  <si>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</si>
  <si>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</si>
  <si>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</si>
  <si>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</si>
  <si>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</si>
  <si>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</si>
  <si>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</si>
  <si>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</si>
  <si>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</si>
  <si>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</si>
  <si>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</si>
  <si>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</si>
  <si>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</si>
  <si>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</si>
  <si>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</si>
  <si>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</si>
  <si>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</si>
  <si>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</si>
  <si>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</si>
  <si>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</si>
  <si>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</si>
  <si>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</si>
  <si>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</si>
  <si>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</si>
  <si>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</si>
  <si>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</si>
  <si>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</si>
  <si>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</si>
  <si>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</si>
  <si>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</si>
  <si>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</si>
  <si>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</si>
  <si>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</si>
  <si>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</si>
  <si>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</si>
  <si>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</si>
  <si>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</si>
  <si>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</si>
  <si>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</si>
  <si>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</si>
  <si>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</si>
  <si>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</si>
  <si>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</si>
  <si>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</si>
  <si>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</si>
  <si>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</si>
  <si>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</si>
  <si>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</si>
  <si>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</si>
  <si>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</si>
  <si>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</si>
  <si>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</si>
  <si>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</si>
  <si>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</si>
  <si>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</si>
  <si>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</si>
  <si>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</si>
  <si>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</si>
  <si>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</si>
  <si>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</si>
  <si>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</si>
  <si>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</si>
  <si>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</si>
  <si>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</si>
  <si>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</si>
  <si>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</si>
  <si>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</si>
  <si>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</si>
  <si>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</si>
  <si>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</si>
  <si>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</si>
  <si>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</si>
  <si>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</si>
  <si>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</si>
  <si>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</si>
  <si>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</si>
  <si>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</si>
  <si>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</si>
  <si>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</si>
  <si>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</si>
  <si>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</si>
  <si>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</si>
  <si>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</si>
  <si>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</si>
  <si>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</si>
  <si>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</si>
  <si>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</si>
  <si>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</si>
  <si>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</si>
  <si>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</si>
  <si>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</si>
  <si>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</si>
  <si>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</si>
  <si>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</si>
  <si>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</si>
  <si>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</si>
  <si>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</si>
  <si>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</si>
  <si>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</si>
  <si>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</si>
  <si>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</si>
  <si>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</si>
  <si>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</si>
  <si>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</si>
  <si>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</si>
  <si>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</si>
  <si>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</si>
  <si>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</si>
  <si>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</si>
  <si>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</si>
  <si>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</si>
  <si>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</si>
  <si>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</si>
  <si>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</si>
  <si>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</si>
  <si>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</si>
  <si>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</si>
  <si>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</si>
  <si>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</si>
  <si>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</si>
  <si>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</si>
  <si>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</si>
  <si>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</si>
  <si>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</si>
  <si>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</si>
  <si>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</si>
  <si>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</si>
  <si>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</si>
  <si>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</si>
  <si>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</si>
  <si>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</si>
  <si>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</si>
  <si>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</si>
  <si>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</si>
  <si>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</si>
  <si>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</si>
  <si>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</si>
  <si>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</si>
  <si>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</si>
  <si>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</si>
  <si>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</si>
  <si>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</si>
  <si>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</si>
  <si>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</si>
  <si>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</si>
  <si>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</si>
  <si>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</si>
  <si>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</si>
  <si>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</si>
  <si>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</si>
  <si>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</si>
  <si>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</si>
  <si>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</si>
  <si>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</si>
  <si>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</si>
  <si>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</si>
  <si>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</si>
  <si>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</si>
  <si>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</si>
  <si>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</si>
  <si>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</si>
  <si>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</si>
  <si>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</si>
  <si>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</si>
  <si>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</si>
  <si>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</si>
  <si>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</si>
  <si>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</si>
  <si>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</si>
  <si>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</si>
  <si>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</si>
  <si>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</si>
  <si>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</si>
  <si>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</si>
  <si>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</si>
  <si>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</si>
  <si>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</si>
  <si>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</si>
  <si>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</si>
  <si>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</si>
  <si>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</si>
  <si>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</si>
  <si>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</si>
  <si>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</si>
  <si>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</si>
  <si>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</si>
  <si>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</si>
  <si>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</si>
  <si>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</si>
  <si>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</si>
  <si>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</si>
  <si>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</si>
  <si>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</si>
  <si>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</si>
  <si>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</si>
  <si>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</si>
  <si>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</si>
  <si>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</si>
  <si>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</si>
  <si>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</si>
  <si>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</si>
  <si>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</si>
  <si>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</si>
  <si>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</si>
  <si>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</si>
  <si>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</si>
  <si>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</si>
  <si>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</si>
  <si>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</si>
  <si>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</si>
  <si>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</si>
  <si>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</si>
  <si>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</si>
  <si>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</si>
  <si>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</si>
  <si>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</si>
  <si>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</si>
  <si>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</si>
  <si>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</si>
  <si>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</si>
  <si>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</si>
  <si>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</si>
  <si>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</si>
  <si>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</si>
  <si>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</si>
  <si>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</si>
  <si>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</si>
  <si>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</si>
  <si>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</si>
  <si>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</si>
  <si>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</si>
  <si>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</si>
  <si>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</si>
  <si>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</si>
  <si>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</si>
  <si>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</si>
  <si>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</si>
  <si>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</si>
  <si>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</si>
  <si>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</si>
  <si>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</si>
  <si>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</si>
  <si>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</si>
  <si>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</si>
  <si>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</si>
  <si>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</si>
  <si>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</si>
  <si>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</si>
  <si>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</si>
  <si>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</si>
  <si>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</si>
  <si>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</si>
  <si>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</si>
  <si>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</si>
  <si>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</si>
  <si>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</si>
  <si>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</si>
  <si>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</si>
  <si>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</si>
  <si>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</si>
  <si>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</si>
  <si>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</si>
  <si>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</si>
  <si>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</si>
  <si>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</si>
  <si>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</si>
  <si>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</si>
  <si>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</si>
  <si>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</si>
  <si>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</si>
  <si>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</si>
  <si>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</si>
  <si>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</si>
  <si>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</si>
  <si>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</si>
  <si>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</si>
  <si>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</si>
  <si>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</si>
  <si>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</si>
  <si>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</si>
  <si>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</si>
  <si>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</si>
  <si>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</si>
  <si>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</si>
  <si>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</si>
  <si>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</si>
  <si>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</si>
  <si>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</si>
  <si>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</si>
  <si>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</si>
  <si>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</si>
  <si>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</si>
  <si>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</si>
  <si>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</si>
  <si>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</si>
  <si>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</si>
  <si>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</si>
  <si>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</si>
  <si>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</si>
  <si>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</si>
  <si>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</si>
  <si>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</si>
  <si>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</si>
  <si>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</si>
  <si>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</si>
  <si>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</si>
  <si>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</si>
  <si>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</si>
  <si>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</si>
  <si>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</si>
  <si>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</si>
  <si>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</si>
  <si>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</si>
  <si>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</si>
  <si>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</si>
  <si>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</si>
  <si>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</si>
  <si>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</si>
  <si>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</si>
  <si>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</si>
  <si>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</si>
  <si>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</si>
  <si>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</si>
  <si>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</si>
  <si>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</si>
  <si>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</si>
  <si>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</si>
  <si>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</si>
  <si>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</si>
  <si>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</si>
  <si>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</si>
  <si>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</si>
  <si>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</si>
  <si>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</si>
  <si>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</si>
  <si>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</si>
  <si>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</si>
  <si>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</si>
  <si>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</si>
  <si>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</si>
  <si>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</si>
  <si>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</si>
  <si>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</si>
  <si>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</si>
  <si>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</si>
  <si>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</si>
  <si>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</si>
  <si>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</si>
  <si>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</si>
  <si>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</si>
  <si>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</si>
  <si>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</si>
  <si>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</si>
  <si>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</si>
  <si>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</si>
  <si>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</si>
  <si>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</si>
  <si>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</si>
  <si>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</si>
  <si>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</si>
  <si>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</si>
  <si>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</si>
  <si>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</si>
  <si>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</si>
  <si>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</si>
  <si>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</si>
  <si>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</si>
  <si>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</si>
  <si>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</si>
  <si>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</si>
  <si>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</si>
  <si>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</si>
  <si>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</si>
  <si>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</si>
  <si>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</si>
  <si>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</si>
  <si>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</si>
  <si>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</si>
  <si>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</si>
  <si>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</si>
  <si>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</si>
  <si>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</si>
  <si>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</si>
  <si>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</si>
  <si>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</si>
  <si>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</si>
  <si>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</si>
  <si>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</si>
  <si>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</si>
  <si>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</si>
  <si>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</si>
  <si>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</si>
  <si>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</si>
  <si>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</si>
  <si>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</si>
  <si>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</si>
  <si>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</si>
  <si>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</si>
  <si>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</si>
  <si>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</si>
  <si>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</si>
  <si>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</si>
  <si>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</si>
  <si>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</si>
  <si>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</si>
  <si>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</si>
  <si>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</si>
  <si>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</si>
  <si>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</si>
  <si>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</si>
  <si>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</si>
  <si>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</si>
  <si>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</si>
  <si>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</si>
  <si>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</si>
  <si>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</si>
  <si>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</si>
  <si>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</si>
  <si>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</si>
  <si>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</si>
  <si>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</si>
  <si>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</si>
  <si>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</si>
  <si>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</si>
  <si>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</si>
  <si>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</si>
  <si>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</si>
  <si>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</si>
  <si>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</si>
  <si>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</si>
  <si>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</si>
  <si>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</si>
  <si>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</si>
  <si>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</si>
  <si>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</si>
  <si>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</si>
  <si>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</si>
  <si>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</si>
  <si>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</si>
  <si>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</si>
  <si>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</si>
  <si>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</si>
  <si>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</si>
  <si>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</si>
  <si>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</si>
  <si>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</si>
  <si>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</si>
  <si>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</si>
  <si>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</si>
  <si>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</si>
  <si>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</si>
  <si>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</si>
  <si>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</si>
  <si>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</si>
  <si>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</si>
  <si>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</si>
  <si>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</si>
  <si>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</si>
  <si>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</si>
  <si>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</si>
  <si>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</si>
  <si>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</si>
  <si>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</si>
  <si>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</si>
  <si>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</si>
  <si>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</si>
  <si>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</si>
  <si>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</si>
  <si>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</si>
  <si>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</si>
  <si>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</si>
  <si>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</si>
  <si>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</si>
  <si>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</si>
  <si>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</si>
  <si>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</si>
  <si>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</si>
  <si>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</si>
  <si>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</si>
  <si>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</si>
  <si>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</si>
  <si>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</si>
  <si>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</si>
  <si>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</si>
  <si>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</si>
  <si>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</si>
  <si>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</si>
  <si>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</si>
  <si>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</si>
  <si>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</si>
  <si>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</si>
  <si>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</si>
  <si>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</si>
  <si>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</si>
  <si>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</si>
  <si>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</si>
  <si>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</si>
  <si>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</si>
  <si>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</si>
  <si>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</si>
  <si>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</si>
  <si>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</si>
  <si>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</si>
  <si>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</si>
  <si>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</si>
  <si>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</si>
  <si>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</si>
  <si>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</si>
  <si>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</si>
  <si>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</si>
  <si>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</si>
  <si>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</si>
  <si>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</si>
  <si>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</si>
  <si>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</si>
  <si>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</si>
  <si>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</si>
  <si>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</si>
  <si>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</si>
  <si>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</si>
  <si>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</si>
  <si>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</si>
  <si>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</si>
  <si>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</si>
  <si>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</si>
  <si>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</si>
  <si>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</si>
  <si>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</si>
  <si>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</si>
  <si>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</si>
  <si>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</si>
  <si>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</si>
  <si>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</si>
  <si>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</si>
  <si>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</si>
  <si>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</si>
  <si>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</si>
  <si>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</si>
  <si>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</si>
  <si>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</si>
  <si>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</si>
  <si>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</si>
  <si>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</si>
  <si>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</si>
  <si>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</si>
  <si>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</si>
  <si>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</si>
  <si>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</si>
  <si>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</si>
  <si>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</si>
  <si>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</si>
  <si>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</si>
  <si>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</si>
  <si>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</si>
  <si>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</si>
  <si>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</si>
  <si>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</si>
  <si>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</si>
  <si>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</si>
  <si>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</si>
  <si>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</si>
  <si>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</si>
  <si>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</si>
  <si>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</si>
  <si>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</si>
  <si>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</si>
  <si>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</si>
  <si>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</si>
  <si>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</si>
  <si>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</si>
  <si>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</si>
  <si>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</si>
  <si>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</si>
  <si>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</si>
  <si>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</si>
  <si>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</si>
  <si>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</si>
  <si>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</si>
  <si>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</si>
  <si>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</si>
  <si>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</si>
  <si>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</si>
  <si>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</si>
  <si>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</si>
  <si>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</si>
  <si>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</si>
  <si>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</si>
  <si>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</si>
  <si>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</si>
  <si>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</si>
  <si>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</si>
  <si>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</si>
  <si>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</si>
  <si>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</si>
  <si>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</si>
  <si>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</si>
  <si>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</si>
  <si>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</si>
  <si>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</si>
  <si>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</si>
  <si>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</si>
  <si>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</si>
  <si>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</si>
  <si>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</si>
  <si>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</si>
  <si>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</si>
  <si>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</si>
  <si>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</si>
  <si>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</si>
  <si>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</si>
  <si>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</si>
  <si>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</si>
  <si>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</si>
  <si>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</si>
  <si>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</si>
  <si>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</si>
  <si>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</si>
  <si>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</si>
  <si>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</si>
  <si>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</si>
  <si>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</si>
  <si>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</si>
  <si>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</si>
  <si>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</si>
  <si>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</si>
  <si>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</si>
  <si>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</si>
  <si>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</si>
  <si>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</si>
  <si>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</si>
  <si>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</si>
  <si>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</si>
  <si>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</si>
  <si>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</si>
  <si>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</si>
  <si>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</si>
  <si>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</si>
  <si>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</si>
  <si>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</si>
  <si>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</si>
  <si>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</si>
  <si>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</si>
  <si>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</si>
  <si>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</si>
  <si>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</si>
  <si>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</si>
  <si>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</si>
  <si>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</si>
  <si>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</si>
  <si>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</si>
  <si>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</si>
  <si>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</si>
  <si>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</si>
  <si>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</si>
  <si>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</si>
  <si>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</si>
  <si>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</si>
  <si>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</si>
  <si>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</si>
  <si>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</si>
  <si>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</si>
  <si>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</si>
  <si>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</si>
  <si>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</si>
  <si>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</si>
  <si>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</si>
  <si>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</si>
  <si>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</si>
  <si>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</si>
  <si>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</si>
  <si>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</si>
  <si>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</si>
  <si>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</si>
  <si>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</si>
  <si>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</si>
  <si>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</si>
  <si>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</si>
  <si>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</si>
  <si>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</si>
  <si>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</si>
  <si>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</si>
  <si>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</si>
  <si>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</si>
  <si>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</si>
  <si>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</si>
  <si>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</si>
  <si>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</si>
  <si>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</si>
  <si>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</si>
  <si>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</si>
  <si>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</si>
  <si>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</si>
  <si>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</si>
  <si>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</si>
  <si>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</si>
  <si>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</si>
  <si>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</si>
  <si>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</si>
  <si>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</si>
  <si>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</si>
  <si>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</si>
  <si>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</si>
  <si>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</si>
  <si>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</si>
  <si>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</si>
  <si>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</si>
  <si>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</si>
  <si>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</si>
  <si>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</si>
  <si>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</si>
  <si>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</si>
  <si>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</si>
  <si>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</si>
  <si>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</si>
  <si>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</si>
  <si>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</si>
  <si>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</si>
  <si>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</si>
  <si>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</si>
  <si>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</si>
  <si>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</si>
  <si>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</si>
  <si>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</si>
  <si>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</si>
  <si>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</si>
  <si>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</si>
  <si>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</si>
  <si>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</si>
  <si>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</si>
  <si>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</si>
  <si>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</si>
  <si>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</si>
  <si>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</si>
  <si>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</si>
  <si>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</si>
  <si>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</si>
  <si>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</si>
  <si>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</si>
  <si>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</si>
  <si>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</si>
  <si>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</si>
  <si>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</si>
  <si>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</si>
  <si>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</si>
  <si>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</si>
  <si>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</si>
  <si>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</si>
  <si>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</si>
  <si>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</si>
  <si>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</si>
  <si>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</si>
  <si>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</si>
  <si>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</si>
  <si>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</si>
  <si>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</si>
  <si>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</si>
  <si>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</si>
  <si>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</si>
  <si>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</si>
  <si>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</si>
  <si>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</si>
  <si>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</si>
  <si>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</si>
  <si>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</si>
  <si>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</si>
  <si>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</si>
  <si>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</si>
  <si>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</si>
  <si>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</si>
  <si>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</si>
  <si>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</si>
  <si>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</si>
  <si>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</si>
  <si>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</si>
  <si>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</si>
  <si>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</si>
  <si>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</si>
  <si>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</si>
  <si>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</si>
  <si>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</si>
  <si>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</si>
  <si>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</si>
  <si>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</si>
  <si>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</si>
  <si>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</si>
  <si>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</si>
  <si>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</si>
  <si>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</si>
  <si>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</si>
  <si>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</si>
  <si>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</si>
  <si>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</si>
  <si>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</si>
  <si>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</si>
  <si>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</si>
  <si>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</si>
  <si>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</si>
  <si>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</si>
  <si>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</si>
  <si>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</si>
  <si>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</si>
  <si>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</si>
  <si>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</si>
  <si>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</si>
  <si>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</si>
  <si>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</si>
  <si>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</si>
  <si>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</si>
  <si>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</si>
  <si>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</si>
  <si>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</si>
  <si>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</si>
  <si>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</si>
  <si>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</si>
  <si>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</si>
  <si>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</si>
  <si>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</si>
  <si>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</si>
  <si>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</si>
  <si>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</si>
  <si>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</si>
  <si>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</si>
  <si>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</si>
  <si>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</si>
  <si>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</si>
  <si>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</si>
  <si>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</si>
  <si>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</si>
  <si>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</si>
  <si>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</si>
  <si>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</si>
  <si>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</si>
  <si>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</si>
  <si>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</si>
  <si>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</si>
  <si>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</si>
  <si>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</si>
  <si>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</si>
  <si>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</si>
  <si>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</si>
  <si>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</si>
  <si>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</si>
  <si>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</si>
  <si>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</si>
  <si>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</si>
  <si>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</si>
  <si>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</si>
  <si>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</si>
  <si>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</si>
  <si>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</si>
  <si>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</si>
  <si>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</si>
  <si>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</si>
  <si>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</si>
  <si>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</si>
  <si>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</si>
  <si>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</si>
  <si>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</si>
  <si>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</si>
  <si>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</si>
  <si>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</si>
  <si>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</si>
  <si>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</si>
  <si>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</si>
  <si>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</si>
  <si>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</si>
  <si>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</si>
  <si>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</si>
  <si>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</si>
  <si>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</si>
  <si>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</si>
  <si>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</si>
  <si>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</si>
  <si>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</si>
  <si>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</si>
  <si>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</si>
  <si>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</si>
  <si>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</si>
  <si>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</si>
  <si>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</si>
  <si>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</si>
  <si>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</si>
  <si>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</si>
  <si>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</si>
  <si>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</si>
  <si>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</si>
  <si>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</si>
  <si>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</si>
  <si>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</si>
  <si>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</si>
  <si>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</si>
  <si>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</si>
  <si>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</si>
  <si>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</si>
  <si>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</si>
  <si>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</si>
  <si>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</si>
  <si>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</si>
  <si>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</si>
  <si>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</si>
  <si>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</si>
  <si>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</si>
  <si>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</si>
  <si>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</si>
  <si>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</si>
  <si>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</si>
  <si>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</si>
  <si>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</si>
  <si>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</si>
  <si>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</si>
  <si>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</si>
  <si>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</si>
  <si>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</si>
  <si>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</si>
  <si>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</si>
  <si>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</si>
  <si>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</si>
  <si>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</si>
  <si>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</si>
  <si>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</si>
  <si>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</si>
  <si>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</si>
  <si>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</si>
  <si>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</si>
  <si>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</si>
  <si>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</si>
  <si>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</si>
  <si>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</si>
  <si>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</si>
  <si>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</si>
  <si>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</si>
  <si>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</si>
  <si>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</si>
  <si>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</si>
  <si>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</si>
  <si>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</si>
  <si>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</si>
  <si>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</si>
  <si>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</si>
  <si>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</si>
  <si>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</si>
  <si>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</si>
  <si>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</si>
  <si>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</si>
  <si>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</si>
  <si>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</si>
  <si>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</si>
  <si>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</si>
  <si>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</si>
  <si>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</si>
  <si>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</si>
  <si>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</si>
  <si>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</si>
  <si>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</si>
  <si>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</si>
  <si>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</si>
  <si>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</si>
  <si>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</si>
  <si>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</si>
  <si>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</si>
  <si>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</si>
  <si>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</si>
  <si>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</si>
  <si>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</si>
  <si>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</si>
  <si>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</si>
  <si>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</si>
  <si>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</si>
  <si>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</si>
  <si>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</si>
  <si>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</si>
  <si>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</si>
  <si>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</si>
  <si>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</si>
  <si>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</si>
  <si>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</si>
  <si>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</si>
  <si>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</si>
  <si>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</si>
  <si>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</si>
  <si>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</si>
  <si>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</si>
  <si>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</si>
  <si>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</si>
  <si>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</si>
  <si>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</si>
  <si>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</si>
  <si>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</si>
  <si>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</si>
  <si>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</si>
  <si>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</si>
  <si>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</si>
  <si>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</si>
  <si>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</si>
  <si>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</si>
  <si>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</si>
  <si>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</si>
  <si>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</si>
  <si>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</si>
  <si>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</si>
  <si>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</si>
  <si>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</si>
  <si>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</si>
  <si>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</si>
  <si>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</si>
  <si>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</si>
  <si>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</si>
  <si>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</si>
  <si>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</si>
  <si>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</si>
  <si>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</si>
  <si>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</si>
  <si>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</si>
  <si>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</si>
  <si>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</si>
  <si>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</si>
  <si>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</si>
  <si>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</si>
  <si>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</si>
  <si>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</si>
  <si>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</si>
  <si>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</si>
  <si>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</si>
  <si>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</si>
  <si>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</si>
  <si>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</si>
  <si>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</si>
  <si>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</si>
  <si>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</si>
  <si>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</si>
  <si>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</si>
  <si>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</si>
  <si>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</si>
  <si>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</si>
  <si>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</si>
  <si>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</si>
  <si>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</si>
  <si>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</si>
  <si>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</si>
  <si>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</si>
  <si>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</si>
  <si>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</si>
  <si>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</si>
  <si>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</si>
  <si>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</si>
  <si>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</si>
  <si>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</si>
  <si>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</si>
  <si>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</si>
  <si>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</si>
  <si>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</si>
  <si>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</si>
  <si>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</si>
  <si>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</si>
  <si>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</si>
  <si>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</si>
  <si>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</si>
  <si>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</si>
  <si>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</si>
  <si>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</si>
  <si>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</si>
  <si>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</si>
  <si>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</si>
  <si>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</si>
  <si>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</si>
  <si>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</si>
  <si>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</si>
  <si>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</si>
  <si>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</si>
  <si>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</si>
  <si>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</si>
  <si>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</si>
  <si>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</si>
  <si>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</si>
  <si>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</si>
  <si>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</si>
  <si>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</si>
  <si>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</si>
  <si>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</si>
  <si>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</si>
  <si>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</si>
  <si>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</si>
  <si>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</si>
  <si>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</si>
  <si>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</si>
  <si>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</si>
  <si>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</si>
  <si>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</si>
  <si>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</si>
  <si>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</si>
  <si>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</si>
  <si>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</si>
  <si>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</si>
  <si>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</si>
  <si>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</si>
  <si>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</si>
  <si>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</si>
  <si>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</si>
  <si>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</si>
  <si>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</si>
  <si>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</si>
  <si>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</si>
  <si>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</si>
  <si>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</si>
  <si>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</si>
  <si>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</si>
  <si>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</si>
  <si>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</si>
  <si>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</si>
  <si>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</si>
  <si>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</si>
  <si>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</si>
  <si>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</si>
  <si>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</si>
  <si>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</si>
  <si>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</si>
  <si>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</si>
  <si>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</si>
  <si>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</si>
  <si>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</si>
  <si>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</si>
  <si>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</si>
  <si>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</si>
  <si>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</si>
  <si>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</si>
  <si>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</si>
  <si>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</si>
  <si>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</si>
  <si>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</si>
  <si>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</si>
  <si>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</si>
  <si>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</si>
  <si>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</si>
  <si>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</si>
  <si>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</si>
  <si>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</si>
  <si>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</si>
  <si>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</si>
  <si>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</si>
  <si>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</si>
  <si>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</si>
  <si>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</si>
  <si>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</si>
  <si>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</si>
  <si>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</si>
  <si>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</si>
  <si>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</si>
  <si>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</si>
  <si>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</si>
  <si>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</si>
  <si>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</si>
  <si>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</si>
  <si>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</si>
  <si>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</si>
  <si>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</si>
  <si>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</si>
  <si>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</si>
  <si>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</si>
  <si>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</si>
  <si>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</si>
  <si>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</si>
  <si>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</si>
  <si>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</si>
  <si>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</si>
  <si>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</si>
  <si>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</si>
  <si>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</si>
  <si>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</si>
  <si>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</si>
  <si>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</si>
  <si>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</si>
  <si>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</si>
  <si>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</si>
  <si>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</si>
  <si>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</si>
  <si>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</si>
  <si>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</si>
  <si>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</si>
  <si>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</si>
  <si>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</si>
  <si>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</si>
  <si>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</si>
  <si>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</si>
  <si>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</si>
  <si>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</si>
  <si>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</si>
  <si>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</si>
  <si>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</si>
  <si>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</si>
  <si>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</si>
  <si>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</si>
  <si>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</si>
  <si>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</si>
  <si>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</si>
  <si>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</si>
  <si>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</si>
  <si>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</si>
  <si>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</si>
  <si>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</si>
  <si>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</si>
  <si>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</si>
  <si>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</si>
  <si>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</si>
  <si>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</si>
  <si>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</si>
  <si>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</si>
  <si>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</si>
  <si>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</si>
  <si>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</si>
  <si>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</si>
  <si>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</si>
  <si>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</si>
  <si>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</si>
  <si>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</si>
  <si>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</si>
  <si>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</si>
  <si>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</si>
  <si>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</si>
  <si>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</si>
  <si>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</si>
  <si>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</si>
  <si>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</si>
  <si>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</si>
  <si>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</si>
  <si>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</si>
  <si>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</si>
  <si>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</si>
  <si>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</si>
  <si>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</si>
  <si>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</si>
  <si>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</si>
  <si>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</si>
  <si>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</si>
  <si>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</si>
  <si>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</si>
  <si>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</si>
  <si>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</si>
  <si>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</si>
  <si>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</si>
  <si>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</si>
  <si>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</si>
  <si>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</si>
  <si>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</si>
  <si>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</si>
  <si>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</si>
  <si>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</si>
  <si>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</si>
  <si>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</si>
  <si>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</si>
  <si>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</si>
  <si>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</si>
  <si>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</si>
  <si>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</si>
  <si>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</si>
  <si>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</si>
  <si>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</si>
  <si>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</si>
  <si>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</si>
  <si>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</si>
  <si>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</si>
  <si>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</si>
  <si>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</si>
  <si>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</si>
  <si>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</si>
  <si>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</si>
  <si>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</si>
  <si>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</si>
  <si>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</si>
  <si>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</si>
  <si>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</si>
  <si>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</si>
  <si>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</si>
  <si>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</si>
  <si>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</si>
  <si>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</si>
  <si>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</si>
  <si>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</si>
  <si>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</si>
  <si>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</si>
  <si>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</si>
  <si>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</si>
  <si>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</si>
  <si>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</si>
  <si>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</si>
  <si>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</si>
  <si>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</si>
  <si>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</si>
  <si>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</si>
  <si>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</si>
  <si>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</si>
  <si>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</si>
  <si>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</si>
  <si>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</si>
  <si>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</si>
  <si>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</si>
  <si>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</si>
  <si>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</si>
  <si>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</si>
  <si>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</si>
  <si>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</si>
  <si>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</si>
  <si>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</si>
  <si>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</si>
  <si>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</si>
  <si>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</si>
  <si>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</si>
  <si>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</si>
  <si>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</si>
  <si>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</si>
  <si>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</si>
  <si>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</si>
  <si>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</si>
  <si>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</si>
  <si>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</si>
  <si>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</si>
  <si>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</si>
  <si>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</si>
  <si>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</si>
  <si>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</si>
  <si>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</si>
  <si>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</si>
  <si>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</si>
  <si>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</si>
  <si>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</si>
  <si>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</si>
  <si>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</si>
  <si>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</si>
  <si>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</si>
  <si>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</si>
  <si>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</si>
  <si>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</si>
  <si>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</si>
  <si>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</si>
  <si>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</si>
  <si>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</si>
  <si>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</si>
  <si>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</si>
  <si>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</si>
  <si>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</si>
  <si>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</si>
  <si>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</si>
  <si>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</si>
  <si>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</si>
  <si>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</si>
  <si>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</si>
  <si>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</si>
  <si>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</si>
  <si>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</si>
  <si>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</si>
  <si>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</si>
  <si>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</si>
  <si>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</si>
  <si>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</si>
  <si>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</si>
  <si>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</si>
  <si>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</si>
  <si>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</si>
  <si>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</si>
  <si>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</si>
  <si>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</si>
  <si>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</si>
  <si>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</si>
  <si>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</si>
  <si>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</si>
  <si>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</si>
  <si>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</si>
  <si>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</si>
  <si>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</si>
  <si>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</si>
  <si>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</si>
  <si>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</si>
  <si>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</si>
  <si>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</si>
  <si>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</si>
  <si>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</si>
  <si>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</si>
  <si>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</si>
  <si>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</si>
  <si>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</si>
  <si>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</si>
  <si>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</si>
  <si>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</si>
  <si>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</si>
  <si>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</si>
  <si>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</si>
  <si>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</si>
  <si>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</si>
  <si>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</si>
  <si>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</si>
  <si>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</si>
  <si>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</si>
  <si>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</si>
  <si>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</si>
  <si>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</si>
  <si>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</si>
  <si>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</si>
  <si>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</si>
  <si>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</si>
  <si>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</si>
  <si>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</si>
  <si>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</si>
  <si>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</si>
  <si>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</si>
  <si>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</si>
  <si>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</si>
  <si>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</si>
  <si>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</si>
  <si>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</si>
  <si>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</si>
  <si>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</si>
  <si>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</si>
  <si>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</si>
  <si>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</si>
  <si>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</si>
  <si>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</si>
  <si>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</si>
  <si>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</si>
  <si>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</si>
  <si>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</si>
  <si>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</si>
  <si>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</si>
  <si>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</si>
  <si>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</si>
  <si>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</si>
  <si>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</si>
  <si>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</si>
  <si>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</si>
  <si>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</si>
  <si>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</si>
  <si>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</si>
  <si>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</si>
  <si>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</si>
  <si>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</si>
  <si>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</si>
  <si>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</si>
  <si>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</si>
  <si>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</si>
  <si>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</si>
  <si>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</si>
  <si>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</si>
  <si>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</si>
  <si>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</si>
  <si>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</si>
  <si>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</si>
  <si>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</si>
  <si>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</si>
  <si>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</si>
  <si>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</si>
  <si>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</si>
  <si>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</si>
  <si>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</si>
  <si>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</si>
  <si>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</si>
  <si>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</si>
  <si>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</si>
  <si>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</si>
  <si>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</si>
  <si>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</si>
  <si>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</si>
  <si>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</si>
  <si>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</si>
  <si>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</si>
  <si>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</si>
  <si>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</si>
  <si>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</si>
  <si>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</si>
  <si>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</si>
  <si>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</si>
  <si>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</si>
  <si>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</si>
  <si>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</si>
  <si>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</si>
  <si>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</si>
  <si>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</si>
  <si>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</si>
  <si>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</si>
  <si>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</si>
  <si>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</si>
  <si>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</si>
  <si>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</si>
  <si>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</si>
  <si>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</si>
  <si>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</si>
  <si>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</si>
  <si>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</si>
  <si>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</si>
  <si>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</si>
  <si>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</si>
  <si>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</si>
  <si>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</si>
  <si>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</si>
  <si>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</si>
  <si>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</si>
  <si>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</si>
  <si>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</si>
  <si>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</si>
  <si>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</si>
  <si>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</si>
  <si>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</si>
  <si>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</si>
  <si>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</si>
  <si>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</si>
  <si>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</si>
  <si>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</si>
  <si>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</si>
  <si>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</si>
  <si>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</si>
  <si>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</si>
  <si>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</si>
  <si>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</si>
  <si>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</si>
  <si>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</si>
  <si>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</si>
  <si>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</si>
  <si>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</si>
  <si>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</si>
  <si>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</si>
  <si>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</si>
  <si>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</si>
  <si>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</si>
  <si>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</si>
  <si>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</si>
  <si>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</si>
  <si>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</si>
  <si>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</si>
  <si>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</si>
  <si>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</si>
  <si>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</si>
  <si>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</si>
  <si>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</si>
  <si>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</si>
  <si>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</si>
  <si>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</si>
  <si>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</si>
  <si>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</si>
  <si>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</si>
  <si>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</si>
  <si>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</si>
  <si>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</si>
  <si>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</si>
  <si>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</si>
  <si>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</si>
  <si>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</si>
  <si>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</si>
  <si>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</si>
  <si>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</si>
  <si>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</si>
  <si>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</si>
  <si>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</si>
  <si>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</si>
  <si>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</si>
  <si>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</si>
  <si>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</si>
  <si>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</si>
  <si>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</si>
  <si>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</si>
  <si>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</si>
  <si>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</si>
  <si>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</si>
  <si>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</si>
  <si>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</si>
  <si>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</si>
  <si>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</si>
  <si>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</si>
  <si>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</si>
  <si>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</si>
  <si>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</si>
  <si>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</si>
  <si>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</si>
  <si>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</si>
  <si>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</si>
  <si>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</si>
  <si>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</si>
  <si>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</si>
  <si>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</si>
  <si>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</si>
  <si>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</si>
  <si>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</si>
  <si>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</si>
  <si>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</si>
  <si>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</si>
  <si>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</si>
  <si>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</si>
  <si>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</si>
  <si>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</si>
  <si>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</si>
  <si>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</si>
  <si>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</si>
  <si>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</si>
  <si>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</si>
  <si>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</si>
  <si>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</si>
  <si>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</si>
  <si>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</si>
  <si>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</si>
  <si>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</si>
  <si>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</si>
  <si>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</si>
  <si>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</si>
  <si>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</si>
  <si>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</si>
  <si>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</si>
  <si>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</si>
  <si>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</si>
  <si>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</si>
  <si>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</si>
  <si>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</si>
  <si>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</si>
  <si>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</si>
  <si>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</si>
  <si>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</si>
  <si>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</si>
  <si>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</si>
  <si>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</si>
  <si>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</si>
  <si>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</si>
  <si>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</si>
  <si>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</si>
  <si>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</si>
  <si>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</si>
  <si>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</si>
  <si>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</si>
  <si>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</si>
  <si>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</si>
  <si>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</si>
  <si>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</si>
  <si>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</si>
  <si>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</si>
  <si>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</si>
  <si>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</si>
  <si>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</si>
  <si>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</si>
  <si>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</si>
  <si>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</si>
  <si>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</si>
  <si>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</si>
  <si>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</si>
  <si>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</si>
  <si>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</si>
  <si>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</si>
  <si>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</si>
  <si>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</si>
  <si>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</si>
  <si>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</si>
  <si>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</si>
  <si>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</si>
  <si>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</si>
  <si>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</si>
  <si>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</si>
  <si>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</si>
  <si>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</si>
  <si>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</si>
  <si>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</si>
  <si>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</si>
  <si>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</si>
  <si>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</si>
  <si>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</si>
  <si>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</si>
  <si>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</si>
  <si>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</si>
  <si>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</si>
  <si>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</si>
  <si>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</si>
  <si>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</si>
  <si>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</si>
  <si>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</si>
  <si>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</si>
  <si>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</si>
  <si>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</si>
  <si>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</si>
  <si>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</si>
  <si>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</si>
  <si>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</si>
  <si>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</si>
  <si>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</si>
  <si>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</si>
  <si>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</si>
  <si>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</si>
  <si>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</si>
  <si>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</si>
  <si>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</si>
  <si>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</si>
  <si>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</si>
  <si>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</si>
  <si>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</si>
  <si>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</si>
  <si>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</si>
  <si>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</si>
  <si>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</si>
  <si>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</si>
  <si>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</si>
  <si>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</si>
  <si>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</si>
  <si>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</si>
  <si>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</si>
  <si>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</si>
  <si>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</si>
  <si>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</si>
  <si>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</si>
  <si>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</si>
  <si>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</si>
  <si>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</si>
  <si>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</si>
  <si>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</si>
  <si>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</si>
  <si>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</si>
  <si>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</si>
  <si>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</si>
  <si>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</si>
  <si>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</si>
  <si>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</si>
  <si>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</si>
  <si>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</si>
  <si>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</si>
  <si>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</si>
  <si>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</si>
  <si>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</si>
  <si>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</si>
  <si>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</si>
  <si>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</si>
  <si>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</si>
  <si>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</si>
  <si>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</si>
  <si>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</si>
  <si>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</si>
  <si>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</si>
  <si>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</si>
  <si>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</si>
  <si>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</si>
  <si>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</si>
  <si>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</si>
  <si>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</si>
  <si>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</si>
  <si>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</si>
  <si>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</si>
  <si>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</si>
  <si>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</si>
  <si>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</si>
  <si>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</si>
  <si>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</si>
  <si>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</si>
  <si>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</si>
  <si>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</si>
  <si>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</si>
  <si>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</si>
  <si>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</si>
  <si>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</si>
  <si>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</si>
  <si>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</si>
  <si>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</si>
  <si>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</si>
  <si>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</si>
  <si>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</si>
  <si>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</si>
  <si>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</si>
  <si>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</si>
  <si>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</si>
  <si>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</si>
  <si>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</si>
  <si>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</si>
  <si>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</si>
  <si>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</si>
  <si>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</si>
  <si>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</si>
  <si>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</si>
  <si>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</si>
  <si>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</si>
  <si>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</si>
  <si>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</si>
  <si>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</si>
  <si>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</si>
  <si>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</si>
  <si>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</si>
  <si>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</si>
  <si>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</si>
  <si>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</si>
  <si>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</si>
  <si>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</si>
  <si>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</si>
  <si>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</si>
  <si>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</si>
  <si>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</si>
  <si>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</si>
  <si>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</si>
  <si>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</si>
  <si>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</si>
  <si>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</si>
  <si>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</si>
  <si>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</si>
  <si>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</si>
  <si>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</si>
  <si>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</si>
  <si>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</si>
  <si>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</si>
  <si>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</si>
  <si>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</si>
  <si>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</si>
  <si>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</si>
  <si>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</si>
  <si>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</si>
  <si>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</si>
  <si>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</si>
  <si>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</si>
  <si>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</si>
  <si>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</si>
  <si>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</si>
  <si>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</si>
  <si>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</si>
  <si>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</si>
  <si>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</si>
  <si>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</si>
  <si>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</si>
  <si>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</si>
  <si>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</si>
  <si>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</si>
  <si>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</si>
  <si>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</si>
  <si>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</si>
  <si>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</si>
  <si>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</si>
  <si>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</si>
  <si>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</si>
  <si>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</si>
  <si>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</si>
  <si>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</si>
  <si>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</si>
  <si>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</si>
  <si>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</si>
  <si>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</si>
  <si>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</si>
  <si>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</si>
  <si>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</si>
  <si>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</si>
  <si>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</si>
  <si>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</si>
  <si>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</si>
  <si>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</si>
  <si>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</si>
  <si>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</si>
  <si>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</si>
  <si>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</si>
  <si>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</si>
  <si>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</si>
  <si>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</si>
  <si>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</si>
  <si>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</si>
  <si>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</si>
  <si>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</si>
  <si>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</si>
  <si>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</si>
  <si>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</si>
  <si>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</si>
  <si>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</si>
  <si>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</si>
  <si>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</si>
  <si>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</si>
  <si>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</si>
  <si>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</si>
  <si>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</si>
  <si>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</si>
  <si>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</si>
  <si>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</si>
  <si>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</si>
  <si>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</si>
  <si>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</si>
  <si>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</si>
  <si>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</si>
  <si>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</si>
  <si>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</si>
  <si>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</si>
  <si>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</si>
  <si>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</si>
  <si>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</si>
  <si>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</si>
  <si>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</si>
  <si>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</si>
  <si>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</si>
  <si>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</si>
  <si>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</si>
  <si>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</si>
  <si>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</si>
  <si>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</si>
  <si>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</si>
  <si>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</si>
  <si>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</si>
  <si>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</si>
  <si>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</si>
  <si>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</si>
  <si>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</si>
  <si>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</si>
  <si>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</si>
  <si>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</si>
  <si>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</si>
  <si>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</si>
  <si>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</si>
  <si>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</si>
  <si>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</si>
  <si>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</si>
  <si>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</si>
  <si>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</si>
  <si>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</si>
  <si>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</si>
  <si>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</si>
  <si>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</si>
  <si>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</si>
  <si>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</si>
  <si>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</si>
  <si>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</si>
  <si>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</si>
  <si>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</si>
  <si>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</si>
  <si>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</si>
  <si>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</si>
  <si>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</si>
  <si>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</si>
  <si>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</si>
  <si>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</si>
  <si>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</si>
  <si>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</si>
  <si>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</si>
  <si>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</si>
  <si>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</si>
  <si>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</si>
  <si>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</si>
  <si>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</si>
  <si>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</si>
  <si>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</si>
  <si>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</si>
  <si>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</si>
  <si>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</si>
  <si>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</si>
  <si>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</si>
  <si>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</si>
  <si>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</si>
  <si>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</si>
  <si>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</si>
  <si>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</si>
  <si>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</si>
  <si>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</si>
  <si>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</si>
  <si>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</si>
  <si>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</si>
  <si>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</si>
  <si>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</si>
  <si>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</si>
  <si>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</si>
  <si>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</si>
  <si>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</si>
  <si>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</si>
  <si>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</si>
  <si>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</si>
  <si>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</si>
  <si>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</si>
  <si>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</si>
  <si>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</si>
  <si>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</si>
  <si>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</si>
  <si>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</si>
  <si>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</si>
  <si>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</si>
  <si>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</si>
  <si>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</si>
  <si>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</si>
  <si>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</si>
  <si>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</si>
  <si>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</si>
  <si>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</si>
  <si>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</si>
  <si>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</si>
  <si>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</si>
  <si>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</si>
  <si>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</si>
  <si>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</si>
  <si>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</si>
  <si>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</si>
  <si>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</si>
  <si>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</si>
  <si>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</si>
  <si>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</si>
  <si>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</si>
  <si>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</si>
  <si>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</si>
  <si>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</si>
  <si>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</si>
  <si>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</si>
  <si>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</si>
  <si>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</si>
  <si>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</si>
  <si>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</si>
  <si>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</si>
  <si>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</si>
  <si>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</si>
  <si>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</si>
  <si>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</si>
  <si>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</si>
  <si>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</si>
  <si>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</si>
  <si>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</si>
  <si>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</si>
  <si>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</si>
  <si>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</si>
  <si>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</si>
  <si>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</si>
  <si>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</si>
  <si>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</si>
  <si>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</si>
  <si>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</si>
  <si>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</si>
  <si>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</si>
  <si>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</si>
  <si>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</si>
  <si>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</si>
  <si>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</si>
  <si>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</si>
  <si>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</si>
  <si>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</si>
  <si>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</si>
  <si>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</si>
  <si>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</si>
  <si>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</si>
  <si>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</si>
  <si>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</si>
  <si>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</si>
  <si>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</si>
  <si>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</si>
  <si>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</si>
  <si>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</si>
  <si>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</si>
  <si>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</si>
  <si>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</si>
  <si>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</si>
  <si>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</si>
  <si>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</si>
  <si>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</si>
  <si>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</si>
  <si>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</si>
  <si>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</si>
  <si>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</si>
  <si>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</si>
  <si>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</si>
  <si>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</si>
  <si>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</si>
  <si>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</si>
  <si>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</si>
  <si>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</si>
  <si>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</si>
  <si>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</si>
  <si>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</si>
  <si>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</si>
  <si>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</si>
  <si>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</si>
  <si>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</si>
  <si>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</si>
  <si>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</si>
  <si>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</si>
  <si>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</si>
  <si>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</si>
  <si>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</si>
  <si>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</si>
  <si>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</si>
  <si>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</si>
  <si>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</si>
  <si>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</si>
  <si>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</si>
  <si>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</si>
  <si>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</si>
  <si>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</si>
  <si>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</si>
  <si>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</si>
  <si>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</si>
  <si>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</si>
  <si>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</si>
  <si>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</si>
  <si>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</si>
  <si>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</si>
  <si>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</si>
  <si>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</si>
  <si>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</si>
  <si>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</si>
  <si>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</si>
  <si>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</si>
  <si>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</si>
  <si>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</si>
  <si>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</si>
  <si>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</si>
  <si>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</si>
  <si>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</si>
  <si>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</si>
  <si>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</si>
  <si>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</si>
  <si>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</si>
  <si>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</si>
  <si>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</si>
  <si>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</si>
  <si>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</si>
  <si>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</si>
  <si>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</si>
  <si>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</si>
  <si>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</si>
  <si>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</si>
  <si>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</si>
  <si>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</si>
  <si>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</si>
  <si>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</si>
  <si>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</si>
  <si>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</si>
  <si>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</si>
  <si>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</si>
  <si>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</si>
  <si>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</si>
  <si>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</si>
  <si>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</si>
  <si>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</si>
  <si>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</si>
  <si>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</si>
  <si>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</si>
  <si>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</si>
  <si>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</si>
  <si>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</si>
  <si>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</si>
  <si>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</si>
  <si>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</si>
  <si>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</si>
  <si>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</si>
  <si>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</si>
  <si>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</si>
  <si>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</si>
  <si>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</si>
  <si>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</si>
  <si>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</si>
  <si>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</si>
  <si>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</si>
  <si>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</si>
  <si>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</si>
  <si>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</si>
  <si>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</si>
  <si>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</si>
  <si>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</si>
  <si>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</si>
  <si>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</si>
  <si>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</si>
  <si>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</si>
  <si>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</si>
  <si>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</si>
  <si>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</si>
  <si>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</si>
  <si>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</si>
  <si>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</si>
  <si>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</si>
  <si>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</si>
  <si>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</si>
  <si>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</si>
  <si>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</si>
  <si>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</si>
  <si>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</si>
  <si>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</si>
  <si>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</si>
  <si>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</si>
  <si>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</si>
  <si>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</si>
  <si>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</si>
  <si>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</si>
  <si>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</si>
  <si>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</si>
  <si>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</si>
  <si>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</si>
  <si>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</si>
  <si>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</si>
  <si>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</si>
  <si>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</si>
  <si>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</si>
  <si>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</si>
  <si>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</si>
  <si>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</si>
  <si>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</si>
  <si>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</si>
  <si>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</si>
  <si>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</si>
  <si>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</si>
  <si>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</si>
  <si>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</si>
  <si>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</si>
  <si>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</si>
  <si>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</si>
  <si>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</si>
  <si>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</si>
  <si>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</si>
  <si>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</si>
  <si>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</si>
  <si>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</si>
  <si>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</si>
  <si>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</si>
  <si>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</si>
  <si>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</si>
  <si>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</si>
  <si>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</si>
  <si>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</si>
  <si>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</si>
  <si>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</si>
  <si>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</si>
  <si>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</si>
  <si>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</si>
  <si>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</si>
  <si>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</si>
  <si>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</si>
  <si>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</si>
  <si>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</si>
  <si>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</si>
  <si>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</si>
  <si>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</si>
  <si>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</si>
  <si>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</si>
  <si>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</si>
  <si>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</si>
  <si>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</si>
  <si>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</si>
  <si>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</si>
  <si>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</si>
  <si>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</si>
  <si>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</si>
  <si>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</si>
  <si>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</si>
  <si>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</si>
  <si>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</si>
  <si>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</si>
  <si>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</si>
  <si>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</si>
  <si>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</si>
  <si>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</si>
  <si>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</si>
  <si>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</si>
  <si>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</si>
  <si>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</si>
  <si>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</si>
  <si>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</si>
  <si>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</si>
  <si>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</si>
  <si>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</si>
  <si>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</si>
  <si>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</si>
  <si>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</si>
  <si>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</si>
  <si>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</si>
  <si>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</si>
  <si>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</si>
  <si>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</si>
  <si>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</si>
  <si>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</si>
  <si>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</si>
  <si>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</si>
  <si>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</si>
  <si>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</si>
  <si>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</si>
  <si>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</si>
  <si>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</si>
  <si>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</si>
  <si>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</si>
  <si>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</si>
  <si>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</si>
  <si>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</si>
  <si>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</si>
  <si>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</si>
  <si>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</si>
  <si>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</si>
  <si>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</si>
  <si>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</si>
  <si>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</si>
  <si>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</si>
  <si>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</si>
  <si>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</si>
  <si>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</si>
  <si>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</si>
  <si>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</si>
  <si>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</si>
  <si>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</si>
  <si>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</si>
  <si>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</si>
  <si>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</si>
  <si>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</si>
  <si>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</si>
  <si>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</si>
  <si>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</si>
  <si>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</si>
  <si>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</si>
  <si>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</si>
  <si>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</si>
  <si>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</si>
  <si>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</si>
  <si>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</si>
  <si>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</si>
  <si>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</si>
  <si>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</si>
  <si>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</si>
  <si>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</si>
  <si>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</si>
  <si>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</si>
  <si>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</si>
  <si>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</si>
  <si>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</si>
  <si>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</si>
  <si>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</si>
  <si>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</si>
  <si>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</si>
  <si>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</si>
  <si>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</si>
  <si>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</si>
  <si>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</si>
  <si>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</si>
  <si>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</si>
  <si>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</si>
  <si>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</si>
  <si>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</si>
  <si>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</si>
  <si>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</si>
  <si>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</si>
  <si>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</si>
  <si>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</si>
  <si>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</si>
  <si>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</si>
  <si>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</si>
  <si>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</si>
  <si>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</si>
  <si>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</si>
  <si>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</si>
  <si>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</si>
  <si>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</si>
  <si>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</si>
  <si>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</si>
  <si>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</si>
  <si>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</si>
  <si>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</si>
  <si>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</si>
  <si>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</si>
  <si>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</si>
  <si>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</si>
  <si>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</si>
  <si>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</si>
  <si>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</si>
  <si>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</si>
  <si>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</si>
  <si>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</si>
  <si>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</si>
  <si>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</si>
  <si>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</si>
  <si>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</si>
  <si>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</si>
  <si>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</si>
  <si>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</si>
  <si>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</si>
  <si>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</si>
  <si>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</si>
  <si>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</si>
  <si>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</si>
  <si>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</si>
  <si>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</si>
  <si>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</si>
  <si>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</si>
  <si>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</si>
  <si>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</si>
  <si>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</si>
  <si>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</si>
  <si>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</si>
  <si>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</si>
  <si>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</si>
  <si>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</si>
  <si>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</si>
  <si>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</si>
  <si>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</si>
  <si>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</si>
  <si>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</si>
  <si>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</si>
  <si>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</si>
  <si>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</si>
  <si>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</si>
  <si>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</si>
  <si>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</si>
  <si>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</si>
  <si>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</si>
  <si>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</si>
  <si>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</si>
  <si>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</si>
  <si>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</si>
  <si>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</si>
  <si>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</si>
  <si>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</si>
  <si>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</si>
  <si>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</si>
  <si>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</si>
  <si>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</si>
  <si>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</si>
  <si>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</si>
  <si>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</si>
  <si>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</si>
  <si>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</si>
  <si>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</si>
  <si>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</si>
  <si>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</si>
  <si>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</si>
  <si>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</si>
  <si>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</si>
  <si>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</si>
  <si>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</si>
  <si>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</si>
  <si>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</si>
  <si>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</si>
  <si>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</si>
  <si>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</si>
  <si>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</si>
  <si>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</si>
  <si>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</si>
  <si>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</si>
  <si>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</si>
  <si>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</si>
  <si>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</si>
  <si>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</si>
  <si>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</si>
  <si>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</si>
  <si>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</si>
  <si>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</si>
  <si>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</si>
  <si>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</si>
  <si>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</si>
  <si>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</si>
  <si>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</si>
  <si>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</si>
  <si>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</si>
  <si>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</si>
  <si>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</si>
  <si>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</si>
  <si>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</si>
  <si>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</si>
  <si>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</si>
  <si>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</si>
  <si>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</si>
  <si>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</si>
  <si>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</si>
  <si>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</si>
  <si>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</si>
  <si>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</si>
  <si>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</si>
  <si>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</si>
  <si>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</si>
  <si>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</si>
  <si>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</si>
  <si>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</si>
  <si>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</si>
  <si>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</si>
  <si>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</si>
  <si>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</si>
  <si>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</si>
  <si>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</si>
  <si>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</si>
  <si>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</si>
  <si>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</si>
  <si>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</si>
  <si>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</si>
  <si>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</si>
  <si>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</si>
  <si>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</si>
  <si>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</si>
  <si>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</si>
  <si>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</si>
  <si>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</si>
  <si>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</si>
  <si>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</si>
  <si>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</si>
  <si>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</si>
  <si>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</si>
  <si>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</si>
  <si>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</si>
  <si>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</si>
  <si>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</si>
  <si>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</si>
  <si>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</si>
  <si>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</si>
  <si>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</si>
  <si>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</si>
  <si>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</si>
  <si>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</si>
  <si>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</si>
  <si>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</si>
  <si>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</si>
  <si>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</si>
  <si>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</si>
  <si>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</si>
  <si>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</si>
  <si>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</si>
  <si>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</si>
  <si>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</si>
  <si>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</si>
  <si>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</si>
  <si>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</si>
  <si>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</si>
  <si>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</si>
  <si>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</si>
  <si>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</si>
  <si>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</si>
  <si>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</si>
  <si>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</si>
  <si>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</si>
  <si>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</si>
  <si>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</si>
  <si>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</si>
  <si>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</si>
  <si>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</si>
  <si>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</si>
  <si>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</si>
  <si>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</si>
  <si>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</si>
  <si>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</si>
  <si>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</si>
  <si>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</si>
  <si>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</si>
  <si>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</si>
  <si>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</si>
  <si>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</si>
  <si>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</si>
  <si>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</si>
  <si>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</si>
  <si>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</si>
  <si>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</si>
  <si>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</si>
  <si>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</si>
  <si>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</si>
  <si>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</si>
  <si>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</si>
  <si>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</si>
  <si>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</si>
  <si>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</si>
  <si>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</si>
  <si>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</si>
  <si>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</si>
  <si>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</si>
  <si>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</si>
  <si>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</si>
  <si>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</si>
  <si>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</si>
  <si>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</si>
  <si>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</si>
  <si>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</si>
  <si>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</si>
  <si>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</si>
  <si>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</si>
  <si>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</si>
  <si>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</si>
  <si>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</si>
  <si>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</si>
  <si>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</si>
  <si>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</si>
  <si>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</si>
  <si>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</si>
  <si>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</si>
  <si>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</si>
  <si>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</si>
  <si>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</si>
  <si>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</si>
  <si>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</si>
  <si>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</si>
  <si>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</si>
  <si>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</si>
  <si>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</si>
  <si>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</si>
  <si>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</si>
  <si>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</si>
  <si>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</si>
  <si>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</si>
  <si>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</si>
  <si>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</si>
  <si>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</si>
  <si>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</si>
  <si>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</si>
  <si>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</si>
  <si>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</si>
  <si>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</si>
  <si>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</si>
  <si>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</si>
  <si>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</si>
  <si>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</si>
  <si>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</si>
  <si>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</si>
  <si>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</si>
  <si>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</si>
  <si>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</si>
  <si>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</si>
  <si>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</si>
  <si>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</si>
  <si>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</si>
  <si>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</si>
  <si>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</si>
  <si>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</si>
  <si>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</si>
  <si>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</si>
  <si>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</si>
  <si>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</si>
  <si>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</si>
  <si>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</si>
  <si>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</si>
  <si>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</si>
  <si>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</si>
  <si>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</si>
  <si>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</si>
  <si>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</si>
  <si>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</si>
  <si>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</si>
  <si>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</si>
  <si>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</si>
  <si>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</si>
  <si>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</si>
  <si>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</si>
  <si>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</si>
  <si>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</si>
  <si>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</si>
  <si>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</si>
  <si>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</si>
  <si>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</si>
  <si>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</si>
  <si>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</si>
  <si>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</si>
  <si>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</si>
  <si>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</si>
  <si>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</si>
  <si>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</si>
  <si>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</si>
  <si>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</si>
  <si>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</si>
  <si>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</si>
  <si>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</si>
  <si>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</si>
  <si>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</si>
  <si>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</si>
  <si>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</si>
  <si>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</si>
  <si>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</si>
  <si>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</si>
  <si>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</si>
  <si>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</si>
  <si>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</si>
  <si>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</si>
  <si>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</si>
  <si>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</si>
  <si>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</si>
  <si>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</si>
  <si>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</si>
  <si>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</si>
  <si>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</si>
  <si>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</si>
  <si>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</si>
  <si>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</si>
  <si>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</si>
  <si>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</si>
  <si>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</si>
  <si>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</si>
  <si>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</si>
  <si>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</si>
  <si>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</si>
  <si>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</si>
  <si>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</si>
  <si>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</si>
  <si>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</si>
  <si>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</si>
  <si>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</si>
  <si>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</si>
  <si>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</si>
  <si>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</si>
  <si>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</si>
  <si>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</si>
  <si>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</si>
  <si>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</si>
  <si>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</si>
  <si>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</si>
  <si>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</si>
  <si>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</si>
  <si>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</si>
  <si>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</si>
  <si>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</si>
  <si>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</si>
  <si>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</si>
  <si>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</si>
  <si>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</si>
  <si>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</si>
  <si>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</si>
  <si>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</si>
  <si>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</si>
  <si>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</si>
  <si>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</si>
  <si>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</si>
  <si>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</si>
  <si>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</si>
  <si>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</si>
  <si>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</si>
  <si>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</si>
  <si>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</si>
  <si>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</si>
  <si>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</si>
  <si>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</si>
  <si>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</si>
  <si>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</si>
  <si>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</si>
  <si>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</si>
  <si>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</si>
  <si>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</si>
  <si>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</si>
  <si>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</si>
  <si>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</si>
  <si>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</si>
  <si>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</si>
  <si>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</si>
  <si>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</si>
  <si>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</si>
  <si>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</si>
  <si>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</si>
  <si>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</si>
  <si>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</si>
  <si>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</si>
  <si>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</si>
  <si>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</si>
  <si>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</si>
  <si>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</si>
  <si>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</si>
  <si>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</si>
  <si>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</si>
  <si>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</si>
  <si>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</si>
  <si>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</si>
  <si>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</si>
  <si>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</si>
  <si>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</si>
  <si>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</si>
  <si>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</si>
  <si>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</si>
  <si>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</si>
  <si>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</si>
  <si>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</si>
  <si>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</si>
  <si>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</si>
  <si>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</si>
  <si>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</si>
  <si>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</si>
  <si>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</si>
  <si>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</si>
  <si>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</si>
  <si>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</si>
  <si>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</si>
  <si>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</si>
  <si>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</si>
  <si>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</si>
  <si>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</si>
  <si>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</si>
  <si>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</si>
  <si>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</si>
  <si>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</si>
  <si>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</si>
  <si>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</si>
  <si>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</si>
  <si>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</si>
  <si>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</si>
  <si>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</si>
  <si>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</si>
  <si>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</si>
  <si>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</si>
  <si>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</si>
  <si>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</si>
  <si>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</si>
  <si>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</si>
  <si>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</si>
  <si>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</si>
  <si>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</si>
  <si>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</si>
  <si>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</si>
  <si>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</si>
  <si>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</si>
  <si>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</si>
  <si>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</si>
  <si>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</si>
  <si>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</si>
  <si>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</si>
  <si>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</si>
  <si>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</si>
  <si>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</si>
  <si>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</si>
  <si>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</si>
  <si>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</si>
  <si>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</si>
  <si>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</si>
  <si>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</si>
  <si>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</si>
  <si>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</si>
  <si>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</si>
  <si>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</si>
  <si>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</si>
  <si>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</si>
  <si>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</si>
  <si>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</si>
  <si>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</si>
  <si>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</si>
  <si>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</si>
  <si>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</si>
  <si>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</si>
  <si>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</si>
  <si>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</si>
  <si>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</si>
  <si>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</si>
  <si>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</si>
  <si>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</si>
  <si>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</si>
  <si>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</si>
  <si>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</si>
  <si>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</si>
  <si>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</si>
  <si>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</si>
  <si>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</si>
  <si>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</si>
  <si>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</si>
  <si>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</si>
  <si>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</si>
  <si>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</si>
  <si>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</si>
  <si>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</si>
  <si>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</si>
  <si>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</si>
  <si>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</si>
  <si>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</si>
  <si>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</si>
  <si>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</si>
  <si>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</si>
  <si>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</si>
  <si>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</si>
  <si>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</si>
  <si>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</si>
  <si>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</si>
  <si>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</si>
  <si>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</si>
  <si>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</si>
  <si>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</si>
  <si>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</si>
  <si>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</si>
  <si>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</si>
  <si>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</si>
  <si>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</si>
  <si>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</si>
  <si>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</si>
  <si>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</si>
  <si>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</si>
  <si>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</si>
  <si>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</si>
  <si>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</si>
  <si>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</si>
  <si>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</si>
  <si>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</si>
  <si>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</si>
  <si>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</si>
  <si>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</si>
  <si>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</si>
  <si>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</si>
  <si>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</si>
  <si>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</si>
  <si>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</si>
  <si>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</si>
  <si>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</si>
  <si>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</si>
  <si>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</si>
  <si>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</si>
  <si>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</si>
  <si>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</si>
  <si>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</si>
  <si>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</si>
  <si>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</si>
  <si>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</si>
  <si>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</si>
  <si>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</si>
  <si>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</si>
  <si>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</si>
  <si>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</si>
  <si>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</si>
  <si>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</si>
  <si>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</si>
  <si>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</si>
  <si>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</si>
  <si>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</si>
  <si>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</si>
  <si>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</si>
  <si>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</si>
  <si>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</si>
  <si>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</si>
  <si>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</si>
  <si>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</si>
  <si>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</si>
  <si>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</si>
  <si>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</si>
  <si>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</si>
  <si>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</si>
  <si>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</si>
  <si>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</si>
  <si>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</si>
  <si>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</si>
  <si>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</si>
  <si>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</si>
  <si>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</si>
  <si>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</si>
  <si>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</si>
  <si>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</si>
  <si>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</si>
  <si>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</si>
  <si>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</si>
  <si>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</si>
  <si>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</si>
  <si>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</si>
  <si>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</si>
  <si>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</si>
  <si>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</si>
  <si>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</si>
  <si>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</si>
  <si>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</si>
  <si>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</si>
  <si>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</si>
  <si>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</si>
  <si>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</si>
  <si>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</si>
  <si>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</si>
  <si>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</si>
  <si>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</si>
  <si>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</si>
  <si>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</si>
  <si>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</si>
  <si>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</si>
  <si>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</si>
  <si>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</si>
  <si>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</si>
  <si>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</si>
  <si>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</si>
  <si>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</si>
  <si>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</si>
  <si>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</si>
  <si>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</si>
  <si>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</si>
  <si>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</si>
  <si>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</si>
  <si>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</si>
  <si>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</si>
  <si>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</si>
  <si>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</si>
  <si>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</si>
  <si>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</si>
  <si>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</si>
  <si>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</si>
  <si>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</si>
  <si>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</si>
  <si>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</si>
  <si>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</si>
  <si>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</si>
  <si>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</si>
  <si>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</si>
  <si>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</si>
  <si>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</si>
  <si>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</si>
  <si>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</si>
  <si>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</si>
  <si>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</si>
  <si>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</si>
  <si>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</si>
  <si>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</si>
  <si>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</si>
  <si>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</si>
  <si>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</si>
  <si>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</si>
  <si>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</si>
  <si>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</si>
  <si>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</si>
  <si>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</si>
  <si>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</si>
  <si>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</si>
  <si>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</si>
  <si>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</si>
  <si>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</si>
  <si>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</si>
  <si>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</si>
  <si>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</si>
  <si>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</si>
  <si>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</si>
  <si>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</si>
  <si>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</si>
  <si>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</si>
  <si>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</si>
  <si>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</si>
  <si>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</si>
  <si>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</si>
  <si>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</si>
  <si>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</si>
  <si>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</si>
  <si>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</si>
  <si>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</si>
  <si>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</si>
  <si>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</si>
  <si>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</si>
  <si>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</si>
  <si>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</si>
  <si>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</si>
  <si>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</si>
  <si>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</si>
  <si>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</si>
  <si>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</si>
  <si>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</si>
  <si>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</si>
  <si>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</si>
  <si>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</si>
  <si>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</si>
  <si>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</si>
  <si>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</si>
  <si>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</si>
  <si>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</si>
  <si>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</si>
  <si>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</si>
  <si>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</si>
  <si>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</si>
  <si>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</si>
  <si>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</si>
  <si>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</si>
  <si>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</si>
  <si>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</si>
  <si>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</si>
  <si>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</si>
  <si>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</si>
  <si>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</si>
  <si>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</si>
  <si>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</si>
  <si>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</si>
  <si>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</si>
  <si>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</si>
  <si>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</si>
  <si>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</si>
  <si>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</si>
  <si>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</si>
  <si>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</si>
  <si>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</si>
  <si>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</si>
  <si>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</si>
  <si>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</si>
  <si>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</si>
  <si>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</si>
  <si>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</si>
  <si>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</si>
  <si>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</si>
  <si>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</si>
  <si>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</si>
  <si>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</si>
  <si>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</si>
  <si>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</si>
  <si>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</si>
  <si>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</si>
  <si>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</si>
  <si>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</si>
  <si>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</si>
  <si>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</si>
  <si>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</si>
  <si>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</si>
  <si>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</si>
  <si>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</si>
  <si>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</si>
  <si>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</si>
  <si>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</si>
  <si>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</si>
  <si>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</si>
  <si>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</si>
  <si>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</si>
  <si>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</si>
  <si>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</si>
  <si>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</si>
  <si>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</si>
  <si>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</si>
  <si>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</si>
  <si>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</si>
  <si>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</si>
  <si>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</si>
  <si>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</si>
  <si>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</si>
  <si>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</si>
  <si>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</si>
  <si>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</si>
  <si>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</si>
  <si>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</si>
  <si>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</si>
  <si>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</si>
  <si>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</si>
  <si>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</si>
  <si>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</si>
  <si>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</si>
  <si>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</si>
  <si>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</si>
  <si>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</si>
  <si>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</si>
  <si>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</si>
  <si>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</si>
  <si>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</si>
  <si>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</si>
  <si>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</si>
  <si>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</si>
  <si>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</si>
  <si>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</si>
  <si>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</si>
  <si>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</si>
  <si>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</si>
  <si>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</si>
  <si>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</si>
  <si>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</si>
  <si>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</si>
  <si>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</si>
  <si>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</si>
  <si>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</si>
  <si>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</si>
  <si>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</si>
  <si>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</si>
  <si>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</si>
  <si>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</si>
  <si>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</si>
  <si>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</si>
  <si>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</si>
  <si>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</si>
  <si>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</si>
  <si>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</si>
  <si>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</si>
  <si>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</si>
  <si>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</si>
  <si>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</si>
  <si>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</si>
  <si>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</si>
  <si>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</si>
  <si>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</si>
  <si>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</si>
  <si>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</si>
  <si>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</si>
  <si>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</si>
  <si>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</si>
  <si>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</si>
  <si>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</si>
  <si>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</si>
  <si>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</si>
  <si>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</si>
  <si>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</si>
  <si>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</si>
  <si>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</si>
  <si>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</si>
  <si>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</si>
  <si>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</si>
  <si>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</si>
  <si>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</si>
  <si>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</si>
  <si>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</si>
  <si>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</si>
  <si>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</si>
  <si>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</si>
  <si>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</si>
  <si>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</si>
  <si>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</si>
  <si>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</si>
  <si>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</si>
  <si>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</si>
  <si>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</si>
  <si>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</si>
  <si>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</si>
  <si>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</si>
  <si>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</si>
  <si>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</si>
  <si>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</si>
  <si>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</si>
  <si>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</si>
  <si>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</si>
  <si>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</si>
  <si>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</si>
  <si>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</si>
  <si>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</si>
  <si>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</si>
  <si>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</si>
  <si>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</si>
  <si>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</si>
  <si>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</si>
  <si>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</si>
  <si>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</si>
  <si>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</si>
  <si>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</si>
  <si>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</si>
  <si>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</si>
  <si>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</si>
  <si>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</si>
  <si>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</si>
  <si>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</si>
  <si>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</si>
  <si>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</si>
  <si>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</si>
  <si>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</si>
  <si>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</si>
  <si>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</si>
  <si>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</si>
  <si>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</si>
  <si>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</si>
  <si>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</si>
  <si>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</si>
  <si>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</si>
  <si>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</si>
  <si>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</si>
  <si>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</si>
  <si>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</si>
  <si>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</si>
  <si>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</si>
  <si>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</si>
  <si>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</si>
  <si>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</si>
  <si>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</si>
  <si>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</si>
  <si>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</si>
  <si>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</si>
  <si>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</si>
  <si>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</si>
  <si>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</si>
  <si>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</si>
  <si>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</si>
  <si>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</si>
  <si>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</si>
  <si>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</si>
  <si>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</si>
  <si>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</si>
  <si>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</si>
  <si>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</si>
  <si>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</si>
  <si>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</si>
  <si>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</si>
  <si>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</si>
  <si>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</si>
  <si>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</si>
  <si>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</si>
  <si>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</si>
  <si>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</si>
  <si>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</si>
  <si>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</si>
  <si>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</si>
  <si>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</si>
  <si>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</si>
  <si>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</si>
  <si>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</si>
  <si>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</si>
  <si>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</si>
  <si>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</si>
  <si>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</si>
  <si>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</si>
  <si>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</si>
  <si>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</si>
  <si>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</si>
  <si>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</si>
  <si>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</si>
  <si>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</si>
  <si>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</si>
  <si>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</si>
  <si>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</si>
  <si>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</si>
  <si>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</si>
  <si>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</si>
  <si>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</si>
  <si>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</si>
  <si>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</si>
  <si>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</si>
  <si>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</si>
  <si>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</si>
  <si>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</si>
  <si>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</si>
  <si>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</si>
  <si>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</si>
  <si>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</si>
  <si>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</si>
  <si>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</si>
  <si>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</si>
  <si>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</si>
  <si>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</si>
  <si>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</si>
  <si>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</si>
  <si>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</si>
  <si>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</si>
  <si>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</si>
  <si>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</si>
  <si>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</si>
  <si>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</si>
  <si>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</si>
  <si>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</si>
  <si>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</si>
  <si>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</si>
  <si>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</si>
  <si>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</si>
  <si>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</si>
  <si>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</si>
  <si>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</si>
  <si>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</si>
  <si>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</si>
  <si>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</si>
  <si>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</si>
  <si>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</si>
  <si>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</si>
  <si>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</si>
  <si>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</si>
  <si>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</si>
  <si>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</si>
  <si>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</si>
  <si>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</si>
  <si>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</si>
  <si>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</si>
  <si>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</si>
  <si>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</si>
  <si>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</si>
  <si>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</si>
  <si>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</si>
  <si>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</si>
  <si>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</si>
  <si>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</si>
  <si>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</si>
  <si>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</si>
  <si>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</si>
  <si>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</si>
  <si>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</si>
  <si>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</si>
  <si>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</si>
  <si>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</si>
  <si>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</si>
  <si>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</si>
  <si>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</si>
  <si>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</si>
  <si>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</si>
  <si>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</si>
  <si>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</si>
  <si>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</si>
  <si>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</si>
  <si>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</si>
  <si>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</si>
  <si>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</si>
  <si>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</si>
  <si>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</si>
  <si>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</si>
  <si>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</si>
  <si>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</si>
  <si>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</si>
  <si>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</si>
  <si>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</si>
  <si>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</si>
  <si>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</si>
  <si>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</si>
  <si>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</si>
  <si>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</si>
  <si>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</si>
  <si>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</si>
  <si>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</si>
  <si>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</si>
  <si>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</si>
  <si>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</si>
  <si>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</si>
  <si>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</si>
  <si>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</si>
  <si>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</si>
  <si>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</si>
  <si>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</si>
  <si>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</si>
  <si>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</si>
  <si>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</si>
  <si>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</si>
  <si>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</si>
  <si>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</si>
  <si>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</si>
  <si>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</si>
  <si>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</si>
  <si>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</si>
  <si>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</si>
  <si>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</si>
  <si>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</si>
  <si>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</si>
  <si>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</si>
  <si>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</si>
  <si>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</si>
  <si>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</si>
  <si>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</si>
  <si>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</si>
  <si>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</si>
  <si>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</si>
  <si>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</si>
  <si>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</si>
  <si>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</si>
  <si>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</si>
  <si>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</si>
  <si>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</si>
  <si>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</si>
  <si>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</si>
  <si>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</si>
  <si>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</si>
  <si>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</si>
  <si>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</si>
  <si>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</si>
  <si>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</si>
  <si>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</si>
  <si>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</si>
  <si>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</si>
  <si>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</si>
  <si>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</si>
  <si>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</si>
  <si>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</si>
  <si>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</si>
  <si>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</si>
  <si>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</si>
  <si>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</si>
  <si>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</si>
  <si>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</si>
  <si>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</si>
  <si>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</si>
  <si>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</si>
  <si>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</si>
  <si>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</si>
  <si>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</si>
  <si>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</si>
  <si>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</si>
  <si>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</si>
  <si>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</si>
  <si>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</si>
  <si>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</si>
  <si>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</si>
  <si>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</si>
  <si>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</si>
  <si>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</si>
  <si>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</si>
  <si>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</si>
  <si>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</si>
  <si>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</si>
  <si>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</si>
  <si>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</si>
  <si>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</si>
  <si>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</si>
  <si>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</si>
  <si>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</si>
  <si>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</si>
  <si>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</si>
  <si>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</si>
  <si>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</si>
  <si>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</si>
  <si>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</si>
  <si>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</si>
  <si>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</si>
  <si>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</si>
  <si>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</si>
  <si>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</si>
  <si>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</si>
  <si>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</si>
  <si>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</si>
  <si>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</si>
  <si>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</si>
  <si>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</si>
  <si>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</si>
  <si>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</si>
  <si>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</si>
  <si>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</si>
  <si>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</si>
  <si>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</si>
  <si>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</si>
  <si>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</si>
  <si>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</si>
  <si>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</si>
  <si>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</si>
  <si>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</si>
  <si>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</si>
  <si>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</si>
  <si>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</si>
  <si>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</si>
  <si>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</si>
  <si>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</si>
  <si>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</si>
  <si>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</si>
  <si>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</si>
  <si>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</si>
  <si>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</si>
  <si>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</si>
  <si>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</si>
  <si>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</si>
  <si>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</si>
  <si>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</si>
  <si>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</si>
  <si>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</si>
  <si>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</si>
  <si>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</si>
  <si>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</si>
  <si>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</si>
  <si>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</si>
  <si>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</si>
  <si>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</si>
  <si>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</si>
  <si>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</si>
  <si>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</si>
  <si>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</si>
  <si>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</si>
  <si>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</si>
  <si>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</si>
  <si>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</si>
  <si>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</si>
  <si>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</si>
  <si>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</si>
  <si>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</si>
  <si>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</si>
  <si>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</si>
  <si>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</si>
  <si>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</si>
  <si>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</si>
  <si>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</si>
  <si>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</si>
  <si>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</si>
  <si>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</si>
  <si>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</si>
  <si>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</si>
  <si>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</si>
  <si>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</si>
  <si>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</si>
  <si>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</si>
  <si>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</si>
  <si>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</si>
  <si>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</si>
  <si>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</si>
  <si>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</si>
  <si>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</si>
  <si>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</si>
  <si>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</si>
  <si>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</si>
  <si>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</si>
  <si>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</si>
  <si>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</si>
  <si>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</si>
  <si>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</si>
  <si>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</si>
  <si>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</si>
  <si>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</si>
  <si>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</si>
  <si>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</si>
  <si>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</si>
  <si>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</si>
  <si>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</si>
  <si>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</si>
  <si>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</si>
  <si>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</si>
  <si>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</si>
  <si>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</si>
  <si>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</si>
  <si>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</si>
  <si>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</si>
  <si>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</si>
  <si>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</si>
  <si>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</si>
  <si>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</si>
  <si>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</si>
  <si>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</si>
  <si>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</si>
  <si>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</si>
  <si>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</si>
  <si>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</si>
  <si>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</si>
  <si>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</si>
  <si>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</si>
  <si>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</si>
  <si>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</si>
  <si>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</si>
  <si>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</si>
  <si>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</si>
  <si>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</si>
  <si>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</si>
  <si>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</si>
  <si>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</si>
  <si>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</si>
  <si>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</si>
  <si>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</si>
  <si>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</si>
  <si>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</si>
  <si>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</si>
  <si>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</si>
  <si>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</si>
  <si>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</si>
  <si>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</si>
  <si>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</si>
  <si>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</si>
  <si>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</si>
  <si>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</si>
  <si>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</si>
  <si>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</si>
  <si>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</si>
  <si>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</si>
  <si>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</si>
  <si>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</si>
  <si>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</si>
  <si>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</si>
  <si>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</si>
  <si>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</si>
  <si>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</si>
  <si>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</si>
  <si>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</si>
  <si>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</si>
  <si>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</si>
  <si>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</si>
  <si>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</si>
  <si>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</si>
  <si>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</si>
  <si>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</si>
  <si>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</si>
  <si>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</si>
  <si>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</si>
  <si>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</si>
  <si>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</si>
  <si>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</si>
  <si>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</si>
  <si>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</si>
  <si>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</si>
  <si>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</si>
  <si>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</si>
  <si>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</si>
  <si>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</si>
  <si>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</si>
  <si>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</si>
  <si>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</si>
  <si>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</si>
  <si>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</si>
  <si>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</si>
  <si>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</si>
  <si>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</si>
  <si>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</si>
  <si>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</si>
  <si>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</si>
  <si>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</si>
  <si>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</si>
  <si>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</si>
  <si>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</si>
  <si>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</si>
  <si>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</si>
  <si>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</si>
  <si>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</si>
  <si>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</si>
  <si>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</si>
  <si>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</si>
  <si>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</si>
  <si>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</si>
  <si>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</si>
  <si>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</si>
  <si>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</si>
  <si>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</si>
  <si>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</si>
  <si>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</si>
  <si>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</si>
  <si>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</si>
  <si>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</si>
  <si>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</si>
  <si>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</si>
  <si>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</si>
  <si>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</si>
  <si>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</si>
  <si>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</si>
  <si>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</si>
  <si>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</si>
  <si>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</si>
  <si>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</si>
  <si>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</si>
  <si>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</si>
  <si>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</si>
  <si>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</si>
  <si>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</si>
  <si>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</si>
  <si>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</si>
  <si>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</si>
  <si>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</si>
  <si>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</si>
  <si>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</si>
  <si>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</si>
  <si>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</si>
  <si>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</si>
  <si>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</si>
  <si>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</si>
  <si>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</si>
  <si>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</si>
  <si>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</si>
  <si>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</si>
  <si>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</si>
  <si>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</si>
  <si>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</si>
  <si>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</si>
  <si>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</si>
  <si>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</si>
  <si>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</si>
  <si>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</si>
  <si>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</si>
  <si>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</si>
  <si>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</si>
  <si>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</si>
  <si>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</si>
  <si>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</si>
  <si>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</si>
  <si>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</si>
  <si>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</si>
  <si>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</si>
  <si>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</si>
  <si>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</si>
  <si>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</si>
  <si>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</si>
  <si>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</si>
  <si>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</si>
  <si>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</si>
  <si>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</si>
  <si>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</si>
  <si>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</si>
  <si>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</si>
  <si>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</si>
  <si>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</si>
  <si>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</si>
  <si>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</si>
  <si>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</si>
  <si>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</si>
  <si>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</si>
  <si>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</si>
  <si>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</si>
  <si>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</si>
  <si>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</si>
  <si>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</si>
  <si>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</si>
  <si>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</si>
  <si>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</si>
  <si>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</si>
  <si>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</si>
  <si>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</si>
  <si>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</si>
  <si>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</si>
  <si>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</si>
  <si>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</si>
  <si>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</si>
  <si>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</si>
  <si>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</si>
  <si>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</si>
  <si>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</si>
  <si>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</si>
  <si>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</si>
  <si>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</si>
  <si>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</si>
  <si>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</si>
  <si>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</si>
  <si>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</si>
  <si>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</si>
  <si>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</si>
  <si>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</si>
  <si>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</si>
  <si>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</si>
  <si>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</si>
  <si>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</si>
  <si>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</si>
  <si>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</si>
  <si>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</si>
  <si>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</si>
  <si>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</si>
  <si>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</si>
  <si>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</si>
  <si>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</si>
  <si>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</si>
  <si>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</si>
  <si>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</si>
  <si>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</si>
  <si>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</si>
  <si>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</si>
  <si>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</si>
  <si>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</si>
  <si>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</si>
  <si>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</si>
  <si>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</si>
  <si>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</si>
  <si>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</si>
  <si>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</si>
  <si>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</si>
  <si>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</si>
  <si>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</si>
  <si>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</si>
  <si>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</si>
  <si>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</si>
  <si>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</si>
  <si>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</si>
  <si>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</si>
  <si>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</si>
  <si>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</si>
  <si>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</si>
  <si>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</si>
  <si>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</si>
  <si>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</si>
  <si>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</si>
  <si>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</si>
  <si>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</si>
  <si>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</si>
  <si>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</si>
  <si>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</si>
  <si>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</si>
  <si>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</si>
  <si>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</si>
  <si>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</si>
  <si>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</si>
  <si>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</si>
  <si>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</si>
  <si>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</si>
  <si>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</si>
  <si>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</si>
  <si>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</si>
  <si>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</si>
  <si>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</si>
  <si>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</si>
  <si>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</si>
  <si>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</si>
  <si>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</si>
  <si>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</si>
  <si>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</si>
  <si>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</si>
  <si>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</si>
  <si>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</si>
  <si>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</si>
  <si>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</si>
  <si>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</si>
  <si>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</si>
  <si>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</si>
  <si>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</si>
  <si>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</si>
  <si>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</si>
  <si>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</si>
  <si>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</si>
  <si>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</si>
  <si>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</si>
  <si>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</si>
  <si>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</si>
  <si>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</si>
  <si>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</si>
  <si>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</si>
  <si>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</si>
  <si>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</si>
  <si>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</si>
  <si>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</si>
  <si>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</si>
  <si>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</si>
  <si>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</si>
  <si>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</si>
  <si>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</si>
  <si>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</si>
  <si>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</si>
  <si>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</si>
  <si>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</si>
  <si>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</si>
  <si>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</si>
  <si>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</si>
  <si>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</si>
  <si>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</si>
  <si>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</si>
  <si>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</si>
  <si>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</si>
  <si>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</si>
  <si>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</si>
  <si>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</si>
  <si>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</si>
  <si>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</si>
  <si>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</si>
  <si>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</si>
  <si>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</si>
  <si>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</si>
  <si>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</si>
  <si>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</si>
  <si>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</si>
  <si>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</si>
  <si>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</si>
  <si>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</si>
  <si>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</si>
  <si>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</si>
  <si>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</si>
  <si>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</si>
  <si>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</si>
  <si>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</si>
  <si>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</si>
  <si>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</si>
  <si>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</si>
  <si>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</si>
  <si>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</si>
  <si>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</si>
  <si>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</si>
  <si>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</si>
  <si>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</si>
  <si>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</si>
  <si>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</si>
  <si>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</si>
  <si>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</si>
  <si>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</si>
  <si>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</si>
  <si>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</si>
  <si>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</si>
  <si>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</si>
  <si>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</si>
  <si>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</si>
  <si>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</si>
  <si>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</si>
  <si>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</si>
  <si>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</si>
  <si>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</si>
  <si>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</si>
  <si>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</si>
  <si>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</si>
  <si>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</si>
  <si>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</si>
  <si>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</si>
  <si>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</si>
  <si>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</si>
  <si>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</si>
  <si>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</si>
  <si>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</si>
  <si>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</si>
  <si>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</si>
  <si>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</si>
  <si>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</si>
  <si>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</si>
  <si>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</si>
  <si>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</si>
  <si>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</si>
  <si>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</si>
  <si>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</si>
  <si>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</si>
  <si>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</si>
  <si>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</si>
  <si>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</si>
  <si>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</si>
  <si>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</si>
  <si>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</si>
  <si>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</si>
  <si>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</si>
  <si>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</si>
  <si>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</si>
  <si>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</si>
  <si>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</si>
  <si>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</si>
  <si>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</si>
  <si>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</si>
  <si>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</si>
  <si>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</si>
  <si>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</si>
  <si>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</si>
  <si>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</si>
  <si>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</si>
  <si>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</si>
  <si>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</si>
  <si>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</si>
  <si>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</si>
  <si>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</si>
  <si>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</si>
  <si>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</si>
  <si>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</si>
  <si>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</si>
  <si>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</si>
  <si>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</si>
  <si>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</si>
  <si>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</si>
  <si>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</si>
  <si>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</si>
  <si>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</si>
  <si>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</si>
  <si>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</si>
  <si>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</si>
  <si>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</si>
  <si>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</si>
  <si>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</si>
  <si>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</si>
  <si>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</si>
  <si>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</si>
  <si>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</si>
  <si>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</si>
  <si>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</si>
  <si>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</si>
  <si>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</si>
  <si>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</si>
  <si>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</si>
  <si>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</si>
  <si>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</si>
  <si>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</si>
  <si>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</si>
  <si>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</si>
  <si>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</si>
  <si>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</si>
  <si>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</si>
  <si>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</si>
  <si>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</si>
  <si>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</si>
  <si>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</si>
  <si>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</si>
  <si>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</si>
  <si>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</si>
  <si>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</si>
  <si>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</si>
  <si>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</si>
  <si>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</si>
  <si>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</si>
  <si>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</si>
  <si>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</si>
  <si>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</si>
  <si>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</si>
  <si>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</si>
  <si>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</si>
  <si>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</si>
  <si>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</si>
  <si>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</si>
  <si>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</si>
  <si>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</si>
  <si>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</si>
  <si>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</si>
  <si>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</si>
  <si>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</si>
  <si>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</si>
  <si>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</si>
  <si>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</si>
  <si>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</si>
  <si>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</si>
  <si>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</si>
  <si>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</si>
  <si>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</si>
  <si>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</si>
  <si>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</si>
  <si>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</si>
  <si>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</si>
  <si>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</si>
  <si>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</si>
  <si>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</si>
  <si>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</si>
  <si>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</si>
  <si>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</si>
  <si>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</si>
  <si>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</si>
  <si>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</si>
  <si>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</si>
  <si>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</si>
  <si>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</si>
  <si>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</si>
  <si>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</si>
  <si>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</si>
  <si>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</si>
  <si>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</si>
  <si>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</si>
  <si>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</si>
  <si>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</si>
  <si>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</si>
  <si>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</si>
  <si>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</si>
  <si>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</si>
  <si>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</si>
  <si>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</si>
  <si>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</si>
  <si>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</si>
  <si>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</si>
  <si>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</si>
  <si>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</si>
  <si>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</si>
  <si>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</si>
  <si>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</si>
  <si>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</si>
  <si>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</si>
  <si>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</si>
  <si>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</si>
  <si>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</si>
  <si>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</si>
  <si>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</si>
  <si>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</si>
  <si>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</si>
  <si>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</si>
  <si>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</si>
  <si>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</si>
  <si>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</si>
  <si>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</si>
  <si>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</si>
  <si>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</si>
  <si>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</si>
  <si>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</si>
  <si>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</si>
  <si>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</si>
  <si>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</si>
  <si>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</si>
  <si>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</si>
  <si>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</si>
  <si>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</si>
  <si>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</si>
  <si>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</si>
  <si>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</si>
  <si>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</si>
  <si>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</si>
  <si>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</si>
  <si>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</si>
  <si>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</si>
  <si>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</si>
  <si>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</si>
  <si>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</si>
  <si>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</si>
  <si>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</si>
  <si>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</si>
  <si>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</si>
  <si>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</si>
  <si>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</si>
  <si>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</si>
  <si>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</si>
  <si>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</si>
  <si>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</si>
  <si>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</si>
  <si>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</si>
  <si>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</si>
  <si>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</si>
  <si>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</si>
  <si>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</si>
  <si>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</si>
  <si>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</si>
  <si>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</si>
  <si>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</si>
  <si>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</si>
  <si>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</si>
  <si>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</si>
  <si>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</si>
  <si>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</si>
  <si>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</si>
  <si>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</si>
  <si>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</si>
  <si>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</si>
  <si>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</si>
  <si>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</si>
  <si>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</si>
  <si>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</si>
  <si>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</si>
  <si>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</si>
  <si>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</si>
  <si>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</si>
  <si>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</si>
  <si>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</si>
  <si>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</si>
  <si>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</si>
  <si>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</si>
  <si>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</si>
  <si>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</si>
  <si>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</si>
  <si>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</si>
  <si>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</si>
  <si>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</si>
  <si>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</si>
  <si>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</si>
  <si>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</si>
  <si>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</si>
  <si>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</si>
  <si>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</si>
  <si>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</si>
  <si>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</si>
  <si>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</si>
  <si>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</si>
  <si>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</si>
  <si>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</si>
  <si>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</si>
  <si>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</si>
  <si>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</si>
  <si>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</si>
  <si>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</si>
  <si>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</si>
  <si>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</si>
  <si>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</si>
  <si>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</si>
  <si>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</si>
  <si>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</si>
  <si>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</si>
  <si>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</si>
  <si>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</si>
  <si>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</si>
  <si>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</si>
  <si>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</si>
  <si>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</si>
  <si>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</si>
  <si>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</si>
  <si>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</si>
  <si>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</si>
  <si>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</si>
  <si>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</si>
  <si>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</si>
  <si>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</si>
  <si>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</si>
  <si>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</si>
  <si>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</si>
  <si>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</si>
  <si>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</si>
  <si>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</si>
  <si>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</si>
  <si>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</si>
  <si>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</si>
  <si>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</si>
  <si>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</si>
  <si>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</si>
  <si>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</si>
  <si>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</si>
  <si>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</si>
  <si>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</si>
  <si>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</si>
  <si>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</si>
  <si>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</si>
  <si>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</si>
  <si>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</si>
  <si>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</si>
  <si>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</si>
  <si>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</si>
  <si>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</si>
  <si>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</si>
  <si>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</si>
  <si>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</si>
  <si>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</si>
  <si>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</si>
  <si>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</si>
  <si>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</si>
  <si>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</si>
  <si>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</si>
  <si>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</si>
  <si>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</si>
  <si>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</si>
  <si>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</si>
  <si>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</si>
  <si>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</si>
  <si>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</si>
  <si>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</si>
  <si>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</si>
  <si>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</si>
  <si>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</si>
  <si>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</si>
  <si>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</si>
  <si>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</si>
  <si>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</si>
  <si>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</si>
  <si>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</si>
  <si>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</si>
  <si>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</si>
  <si>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</si>
  <si>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</si>
  <si>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</si>
  <si>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</si>
  <si>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</si>
  <si>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</si>
  <si>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</si>
  <si>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</si>
  <si>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</si>
  <si>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</si>
  <si>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</si>
  <si>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</si>
  <si>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</si>
  <si>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</si>
  <si>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</si>
  <si>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</si>
  <si>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</si>
  <si>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</si>
  <si>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</si>
  <si>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</si>
  <si>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</si>
  <si>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</si>
  <si>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</si>
  <si>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</si>
  <si>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</si>
  <si>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</si>
  <si>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</si>
  <si>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</si>
  <si>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</si>
  <si>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</si>
  <si>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</si>
  <si>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</si>
  <si>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</si>
  <si>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</si>
  <si>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</si>
  <si>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</si>
  <si>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</si>
  <si>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</si>
  <si>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</si>
  <si>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</si>
  <si>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</si>
  <si>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</si>
  <si>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</si>
  <si>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</si>
  <si>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</si>
  <si>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</si>
  <si>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</si>
  <si>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</si>
  <si>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</si>
  <si>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</si>
  <si>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</si>
  <si>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</si>
  <si>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</si>
  <si>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</si>
  <si>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</si>
  <si>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</si>
  <si>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</si>
  <si>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</si>
  <si>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</si>
  <si>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</si>
  <si>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</si>
  <si>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</si>
  <si>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</si>
  <si>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</si>
  <si>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</si>
  <si>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</si>
  <si>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</si>
  <si>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</si>
  <si>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</si>
  <si>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</si>
  <si>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</si>
  <si>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</si>
  <si>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</si>
  <si>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</si>
  <si>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</si>
  <si>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</si>
  <si>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</si>
  <si>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</si>
  <si>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</si>
  <si>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</si>
  <si>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</si>
  <si>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</si>
  <si>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</si>
  <si>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</si>
  <si>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</si>
  <si>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</si>
  <si>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</si>
  <si>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</si>
  <si>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</si>
  <si>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</si>
  <si>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</si>
  <si>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</si>
  <si>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</si>
  <si>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</si>
  <si>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</si>
  <si>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</si>
  <si>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</si>
  <si>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</si>
  <si>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</si>
  <si>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</si>
  <si>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</si>
  <si>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</si>
  <si>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</si>
  <si>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</si>
  <si>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</si>
  <si>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</si>
  <si>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</si>
  <si>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</si>
  <si>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</si>
  <si>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</si>
  <si>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</si>
  <si>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</si>
  <si>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</si>
  <si>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</si>
  <si>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</si>
  <si>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</si>
  <si>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</si>
  <si>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</si>
  <si>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</si>
  <si>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</si>
  <si>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</si>
  <si>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</si>
  <si>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</si>
  <si>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</si>
  <si>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</si>
  <si>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</si>
  <si>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</si>
  <si>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</si>
  <si>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</si>
  <si>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</si>
  <si>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</si>
  <si>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</si>
  <si>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</si>
  <si>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</si>
  <si>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</si>
  <si>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</si>
  <si>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</si>
  <si>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</si>
  <si>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</si>
  <si>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</si>
  <si>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</si>
  <si>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</si>
  <si>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</si>
  <si>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</si>
  <si>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</si>
  <si>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</si>
  <si>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</si>
  <si>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</si>
  <si>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</si>
  <si>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</si>
  <si>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</si>
  <si>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</si>
  <si>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</si>
  <si>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</si>
  <si>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</si>
  <si>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</si>
  <si>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</si>
  <si>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</si>
  <si>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</si>
  <si>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</si>
  <si>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</si>
  <si>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</si>
  <si>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</si>
  <si>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</si>
  <si>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</si>
  <si>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</si>
  <si>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</si>
  <si>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</si>
  <si>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</si>
  <si>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</si>
  <si>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</si>
  <si>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</si>
  <si>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</si>
  <si>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</si>
  <si>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</si>
  <si>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</si>
  <si>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</si>
  <si>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</si>
  <si>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</si>
  <si>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</si>
  <si>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</si>
  <si>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</si>
  <si>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</si>
  <si>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</si>
  <si>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</si>
  <si>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</si>
  <si>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</si>
  <si>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</si>
  <si>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</si>
  <si>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</si>
  <si>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</si>
  <si>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</si>
  <si>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</si>
  <si>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</si>
  <si>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</si>
  <si>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</si>
  <si>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</si>
  <si>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</si>
  <si>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</si>
  <si>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</si>
  <si>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</si>
  <si>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</si>
  <si>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</si>
  <si>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</si>
  <si>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</si>
  <si>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</si>
  <si>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</si>
  <si>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</si>
  <si>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</si>
  <si>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</si>
  <si>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</si>
  <si>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</si>
  <si>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</si>
  <si>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</si>
  <si>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</si>
  <si>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</si>
  <si>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</si>
  <si>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</si>
  <si>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</si>
  <si>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</si>
  <si>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</si>
  <si>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</si>
  <si>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</si>
  <si>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</si>
  <si>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</si>
  <si>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</si>
  <si>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</si>
  <si>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</si>
  <si>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</si>
  <si>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</si>
  <si>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</si>
  <si>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</si>
  <si>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</si>
  <si>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</si>
  <si>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</si>
  <si>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</si>
  <si>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</si>
  <si>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</si>
  <si>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</si>
  <si>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</si>
  <si>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</si>
  <si>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</si>
  <si>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</si>
  <si>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</si>
  <si>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</si>
  <si>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</si>
  <si>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</si>
  <si>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</si>
  <si>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</si>
  <si>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</si>
  <si>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</si>
  <si>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</si>
  <si>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</si>
  <si>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</si>
  <si>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</si>
  <si>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</si>
  <si>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</si>
  <si>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</si>
  <si>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</si>
  <si>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</si>
  <si>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</si>
  <si>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</si>
  <si>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</si>
  <si>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</si>
  <si>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</si>
  <si>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</si>
  <si>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</si>
  <si>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</si>
  <si>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</si>
  <si>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</si>
  <si>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</si>
  <si>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</si>
  <si>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</si>
  <si>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</si>
  <si>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</si>
  <si>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</si>
  <si>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</si>
  <si>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</si>
  <si>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</si>
  <si>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</si>
  <si>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</si>
  <si>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</si>
  <si>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</si>
  <si>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</si>
  <si>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</si>
  <si>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</si>
  <si>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</si>
  <si>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</si>
  <si>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</si>
  <si>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</si>
  <si>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</si>
  <si>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</si>
  <si>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</si>
  <si>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</si>
  <si>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</si>
  <si>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</si>
  <si>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</si>
  <si>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</si>
  <si>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</si>
  <si>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</si>
  <si>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</si>
  <si>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</si>
  <si>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</si>
  <si>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</si>
  <si>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</si>
  <si>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</si>
  <si>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</si>
  <si>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</si>
  <si>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</si>
  <si>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</si>
  <si>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</si>
  <si>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</si>
  <si>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</si>
  <si>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</si>
  <si>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</si>
  <si>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</si>
  <si>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</si>
  <si>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</si>
  <si>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</si>
  <si>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</si>
  <si>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</si>
  <si>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</si>
  <si>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</si>
  <si>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</si>
  <si>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</si>
  <si>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</si>
  <si>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</si>
  <si>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</si>
  <si>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</si>
  <si>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</si>
  <si>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</si>
  <si>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</si>
  <si>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</si>
  <si>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</si>
  <si>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</si>
  <si>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</si>
  <si>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</si>
  <si>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</si>
  <si>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</si>
  <si>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</si>
  <si>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</si>
  <si>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</si>
  <si>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</si>
  <si>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</si>
  <si>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</si>
  <si>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</si>
  <si>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</si>
  <si>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</si>
  <si>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</si>
  <si>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</si>
  <si>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</si>
  <si>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</si>
  <si>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</si>
  <si>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</si>
  <si>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</si>
  <si>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</si>
  <si>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</si>
  <si>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</si>
  <si>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</si>
  <si>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</si>
  <si>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</si>
  <si>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</si>
  <si>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</si>
  <si>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</si>
  <si>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</si>
  <si>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</si>
  <si>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</si>
  <si>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</si>
  <si>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</si>
  <si>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</si>
  <si>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</si>
  <si>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</si>
  <si>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</si>
  <si>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</si>
  <si>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</si>
  <si>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</si>
  <si>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</si>
  <si>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</si>
  <si>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</si>
  <si>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</si>
  <si>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</si>
  <si>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</si>
  <si>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</si>
  <si>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</si>
  <si>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</si>
  <si>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</si>
  <si>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</si>
  <si>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</si>
  <si>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</si>
  <si>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</si>
  <si>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</si>
  <si>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</si>
  <si>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</si>
  <si>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</si>
  <si>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</si>
  <si>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</si>
  <si>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</si>
  <si>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</si>
  <si>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</si>
  <si>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</si>
  <si>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</si>
  <si>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</si>
  <si>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</si>
  <si>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</si>
  <si>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</si>
  <si>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</si>
  <si>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</si>
  <si>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</si>
  <si>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</si>
  <si>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</si>
  <si>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</si>
  <si>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</si>
  <si>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</si>
  <si>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</si>
  <si>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</si>
  <si>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</si>
  <si>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</si>
  <si>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</si>
  <si>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</si>
  <si>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</si>
  <si>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</si>
  <si>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</si>
  <si>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</si>
  <si>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</si>
  <si>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</si>
  <si>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</si>
  <si>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</si>
  <si>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</si>
  <si>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</si>
  <si>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</si>
  <si>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</si>
  <si>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</si>
  <si>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</si>
  <si>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</si>
  <si>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</si>
  <si>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</si>
  <si>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</si>
  <si>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</si>
  <si>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</si>
  <si>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</si>
  <si>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</si>
  <si>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</si>
  <si>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</si>
  <si>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</si>
  <si>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</si>
  <si>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</si>
  <si>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</si>
  <si>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</si>
  <si>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</si>
  <si>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</si>
  <si>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</si>
  <si>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</si>
  <si>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</si>
  <si>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</si>
  <si>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</si>
  <si>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</si>
  <si>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</si>
  <si>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</si>
  <si>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</si>
  <si>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</si>
  <si>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</si>
  <si>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</si>
  <si>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</si>
  <si>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</si>
  <si>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</si>
  <si>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</si>
  <si>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</si>
  <si>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</si>
  <si>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</si>
  <si>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</si>
  <si>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</si>
  <si>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</si>
  <si>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</si>
  <si>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</si>
  <si>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</si>
  <si>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</si>
  <si>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</si>
  <si>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</si>
  <si>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</si>
  <si>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</si>
  <si>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</si>
  <si>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</si>
  <si>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</si>
  <si>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</si>
  <si>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</si>
  <si>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</si>
  <si>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</si>
  <si>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</si>
  <si>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</si>
  <si>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</si>
  <si>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</si>
  <si>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</si>
  <si>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</si>
  <si>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</si>
  <si>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</si>
  <si>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</si>
  <si>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</si>
  <si>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</si>
  <si>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</si>
  <si>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</si>
  <si>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</si>
  <si>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</si>
  <si>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</si>
  <si>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</si>
  <si>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</si>
  <si>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</si>
  <si>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</si>
  <si>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</si>
  <si>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</si>
  <si>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</si>
  <si>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</si>
  <si>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</si>
  <si>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</si>
  <si>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</si>
  <si>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</si>
  <si>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</si>
  <si>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</si>
  <si>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</si>
  <si>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</si>
  <si>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</si>
  <si>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</si>
  <si>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</si>
  <si>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</si>
  <si>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</si>
  <si>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</si>
  <si>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</si>
  <si>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</si>
  <si>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</si>
  <si>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</si>
  <si>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</si>
  <si>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</si>
  <si>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</si>
  <si>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</si>
  <si>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</si>
  <si>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</si>
  <si>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</si>
  <si>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</si>
  <si>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</si>
  <si>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</si>
  <si>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</si>
  <si>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</si>
  <si>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</si>
  <si>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</si>
  <si>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</si>
  <si>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</si>
  <si>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</si>
  <si>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</si>
  <si>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</si>
  <si>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</si>
  <si>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</si>
  <si>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</si>
  <si>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</si>
  <si>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</si>
  <si>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</si>
  <si>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</si>
  <si>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</si>
  <si>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</si>
  <si>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</si>
  <si>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</si>
  <si>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</si>
  <si>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</si>
  <si>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</si>
  <si>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</si>
  <si>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</si>
  <si>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</si>
  <si>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</si>
  <si>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</si>
  <si>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</si>
  <si>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</si>
  <si>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</si>
  <si>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</si>
  <si>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</si>
  <si>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</si>
  <si>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</si>
  <si>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</si>
  <si>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</si>
  <si>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</si>
  <si>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</si>
  <si>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</si>
  <si>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</si>
  <si>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</si>
  <si>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</si>
  <si>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</si>
  <si>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</si>
  <si>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</si>
  <si>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</si>
  <si>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</si>
  <si>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</si>
  <si>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</si>
  <si>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</si>
  <si>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</si>
  <si>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</si>
  <si>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</si>
  <si>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</si>
  <si>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</si>
  <si>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</si>
  <si>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</si>
  <si>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</si>
  <si>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</si>
  <si>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</si>
  <si>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</si>
  <si>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</si>
  <si>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</si>
  <si>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</si>
  <si>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</si>
  <si>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</si>
  <si>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</si>
  <si>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</si>
  <si>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</si>
  <si>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</si>
  <si>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</si>
  <si>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</si>
  <si>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</si>
  <si>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</si>
  <si>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</si>
  <si>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</si>
  <si>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</si>
  <si>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</si>
  <si>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</si>
  <si>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</si>
  <si>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</si>
  <si>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</si>
  <si>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</si>
  <si>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</si>
  <si>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</si>
  <si>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</si>
  <si>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</si>
  <si>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</si>
  <si>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</si>
  <si>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</si>
  <si>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</si>
  <si>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</si>
  <si>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</si>
  <si>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</si>
  <si>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</si>
  <si>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</si>
  <si>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</si>
  <si>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</si>
  <si>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</si>
  <si>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</si>
  <si>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</si>
  <si>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</si>
  <si>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</si>
  <si>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</si>
  <si>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</si>
  <si>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</si>
  <si>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</si>
  <si>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</si>
  <si>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</si>
  <si>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</si>
  <si>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</si>
  <si>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</si>
  <si>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</si>
  <si>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</si>
  <si>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</si>
  <si>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</si>
  <si>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</si>
  <si>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</si>
  <si>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</si>
  <si>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</si>
  <si>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</si>
  <si>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</si>
  <si>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</si>
  <si>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</si>
  <si>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</si>
  <si>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</si>
  <si>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</si>
  <si>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</si>
  <si>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</si>
  <si>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</si>
  <si>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</si>
  <si>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</si>
  <si>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</si>
  <si>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</si>
  <si>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</si>
  <si>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</si>
  <si>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</si>
  <si>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</si>
  <si>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</si>
  <si>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</si>
  <si>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</si>
  <si>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</si>
  <si>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</si>
  <si>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</si>
  <si>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</si>
  <si>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</si>
  <si>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</si>
  <si>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</si>
  <si>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</si>
  <si>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</si>
  <si>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</si>
  <si>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</si>
  <si>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</si>
  <si>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</si>
  <si>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</si>
  <si>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</si>
  <si>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</si>
  <si>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</si>
  <si>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</si>
  <si>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</si>
  <si>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</si>
  <si>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</si>
  <si>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</si>
  <si>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</si>
  <si>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</si>
  <si>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</si>
  <si>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</si>
  <si>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</si>
  <si>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</si>
  <si>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</si>
  <si>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</si>
  <si>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</si>
  <si>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</si>
  <si>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</si>
  <si>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</si>
  <si>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</si>
  <si>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</si>
  <si>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</si>
  <si>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</si>
  <si>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</si>
  <si>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</si>
  <si>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</si>
  <si>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</si>
  <si>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</si>
  <si>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</si>
  <si>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</si>
  <si>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</si>
  <si>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</si>
  <si>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</si>
  <si>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</si>
  <si>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</si>
  <si>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</si>
  <si>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</si>
  <si>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</si>
  <si>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</si>
  <si>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</si>
  <si>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</si>
  <si>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</si>
  <si>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</si>
  <si>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</si>
  <si>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</si>
  <si>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</si>
  <si>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</si>
  <si>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</si>
  <si>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</si>
  <si>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</si>
  <si>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</si>
  <si>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</si>
  <si>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</si>
  <si>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</si>
  <si>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</si>
  <si>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</si>
  <si>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</si>
  <si>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</si>
  <si>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</si>
  <si>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</si>
  <si>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</si>
  <si>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</si>
  <si>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</si>
  <si>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</si>
  <si>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</si>
  <si>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</si>
  <si>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</si>
  <si>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</si>
  <si>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</si>
  <si>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</si>
  <si>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</si>
  <si>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</si>
  <si>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</si>
  <si>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</si>
  <si>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</si>
  <si>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</si>
  <si>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</si>
  <si>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</si>
  <si>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</si>
  <si>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</si>
  <si>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</si>
  <si>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</si>
  <si>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</si>
  <si>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</si>
  <si>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</si>
  <si>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</si>
  <si>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</si>
  <si>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</si>
  <si>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</si>
  <si>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</si>
  <si>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</si>
  <si>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</si>
  <si>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</si>
  <si>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</si>
  <si>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</si>
  <si>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</si>
  <si>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</si>
  <si>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</si>
  <si>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</si>
  <si>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</si>
  <si>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</si>
  <si>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</si>
  <si>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</si>
  <si>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</si>
  <si>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</si>
  <si>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</si>
  <si>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</si>
  <si>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</si>
  <si>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</si>
  <si>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</si>
  <si>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</si>
  <si>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</si>
  <si>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</si>
  <si>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</si>
  <si>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</si>
  <si>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</si>
  <si>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</si>
  <si>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</si>
  <si>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</si>
  <si>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</si>
  <si>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</si>
  <si>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</si>
  <si>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</si>
  <si>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</si>
  <si>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</si>
  <si>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</si>
  <si>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</si>
  <si>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</si>
  <si>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</si>
  <si>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</si>
  <si>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</si>
  <si>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</si>
  <si>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</si>
  <si>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</si>
  <si>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</si>
  <si>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</si>
  <si>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</si>
  <si>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</si>
  <si>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</si>
  <si>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</si>
  <si>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</si>
  <si>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</si>
  <si>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</si>
  <si>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</si>
  <si>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</si>
  <si>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</si>
  <si>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</si>
  <si>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</si>
  <si>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</si>
  <si>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</si>
  <si>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</si>
  <si>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</si>
  <si>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</si>
  <si>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</si>
  <si>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</si>
  <si>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</si>
  <si>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</si>
  <si>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</si>
  <si>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</si>
  <si>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</si>
  <si>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</si>
  <si>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</si>
  <si>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</si>
  <si>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</si>
  <si>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</si>
  <si>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</si>
  <si>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</si>
  <si>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</si>
  <si>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</si>
  <si>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</si>
  <si>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</si>
  <si>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</si>
  <si>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</si>
  <si>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</si>
  <si>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</si>
  <si>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</si>
  <si>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</si>
  <si>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</si>
  <si>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</si>
  <si>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</si>
  <si>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</si>
  <si>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</si>
  <si>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</si>
  <si>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</si>
  <si>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</si>
  <si>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</si>
  <si>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</si>
  <si>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</si>
  <si>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</si>
  <si>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</si>
  <si>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</si>
  <si>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</si>
  <si>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</si>
  <si>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</si>
  <si>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</si>
  <si>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</si>
  <si>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</si>
  <si>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</si>
  <si>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</si>
  <si>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</si>
  <si>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</si>
  <si>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</si>
  <si>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</si>
  <si>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</si>
  <si>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</si>
  <si>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</si>
  <si>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</si>
  <si>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</si>
  <si>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</si>
  <si>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</si>
  <si>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</si>
  <si>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</si>
  <si>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</si>
  <si>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</si>
  <si>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</si>
  <si>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</si>
  <si>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</si>
  <si>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</si>
  <si>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</si>
  <si>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</si>
  <si>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</si>
  <si>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</si>
  <si>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</si>
  <si>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</si>
  <si>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</si>
  <si>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</si>
  <si>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</si>
  <si>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</si>
  <si>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</si>
  <si>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</si>
  <si>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</si>
  <si>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</si>
  <si>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</si>
  <si>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</si>
  <si>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</si>
  <si>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</si>
  <si>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</si>
  <si>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</si>
  <si>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</si>
  <si>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</si>
  <si>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</si>
  <si>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</si>
  <si>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</si>
  <si>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</si>
  <si>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</si>
  <si>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</si>
  <si>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</si>
  <si>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</si>
  <si>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</si>
  <si>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</si>
  <si>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</si>
  <si>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</si>
  <si>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</si>
  <si>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</si>
  <si>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</si>
  <si>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</si>
  <si>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</si>
  <si>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</si>
  <si>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</si>
  <si>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</si>
  <si>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</si>
  <si>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</si>
  <si>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</si>
  <si>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</si>
  <si>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</si>
  <si>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</si>
  <si>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</si>
  <si>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</si>
  <si>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</si>
  <si>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</si>
  <si>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</si>
  <si>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</si>
  <si>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</si>
  <si>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</si>
  <si>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</si>
  <si>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</si>
  <si>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</si>
  <si>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</si>
  <si>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</si>
  <si>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</si>
  <si>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</si>
  <si>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</si>
  <si>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</si>
  <si>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</si>
  <si>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</si>
  <si>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</si>
  <si>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</si>
  <si>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</si>
  <si>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</si>
  <si>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</si>
  <si>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</si>
  <si>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</si>
  <si>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</si>
  <si>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</si>
  <si>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</si>
  <si>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</si>
  <si>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</si>
  <si>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</si>
  <si>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</si>
  <si>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</si>
  <si>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</si>
  <si>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</si>
  <si>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</si>
  <si>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</si>
  <si>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</si>
  <si>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</si>
  <si>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</si>
  <si>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</si>
  <si>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</si>
  <si>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</si>
  <si>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</si>
  <si>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</si>
  <si>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</si>
  <si>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</si>
  <si>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</si>
  <si>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</si>
  <si>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</si>
  <si>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</si>
  <si>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</si>
  <si>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</si>
  <si>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</si>
  <si>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</si>
  <si>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</si>
  <si>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</si>
  <si>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</si>
  <si>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</si>
  <si>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</si>
  <si>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</si>
  <si>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</si>
  <si>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</si>
  <si>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</si>
  <si>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</si>
  <si>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</si>
  <si>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</si>
  <si>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</si>
  <si>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</si>
  <si>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</si>
  <si>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</si>
  <si>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</si>
  <si>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</si>
  <si>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</si>
  <si>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</si>
  <si>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</si>
  <si>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</si>
  <si>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</si>
  <si>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</si>
  <si>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</si>
  <si>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</si>
  <si>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</si>
  <si>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</si>
  <si>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</si>
  <si>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</si>
  <si>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</si>
  <si>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</si>
  <si>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</si>
  <si>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</si>
  <si>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</si>
  <si>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</si>
  <si>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</si>
  <si>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</si>
  <si>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</si>
  <si>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</si>
  <si>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</si>
  <si>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</si>
  <si>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</si>
  <si>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</si>
  <si>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</si>
  <si>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</si>
  <si>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</si>
  <si>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</si>
  <si>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</si>
  <si>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</si>
  <si>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</si>
  <si>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</si>
  <si>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</si>
  <si>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</si>
  <si>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</si>
  <si>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</si>
  <si>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</si>
  <si>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</si>
  <si>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</si>
  <si>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</si>
  <si>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</si>
  <si>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</si>
  <si>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</si>
  <si>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</si>
  <si>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</si>
  <si>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</si>
  <si>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</si>
  <si>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</si>
  <si>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</si>
  <si>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</si>
  <si>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</si>
  <si>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</si>
  <si>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</si>
  <si>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</si>
  <si>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</si>
  <si>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</si>
  <si>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</si>
  <si>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</si>
  <si>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</si>
  <si>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</si>
  <si>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</si>
  <si>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</si>
  <si>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</si>
  <si>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</si>
  <si>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</si>
  <si>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</si>
  <si>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</si>
  <si>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</si>
  <si>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</si>
  <si>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</si>
  <si>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</si>
  <si>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</si>
  <si>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</si>
  <si>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</si>
  <si>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</si>
  <si>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</si>
  <si>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</si>
  <si>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</si>
  <si>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</si>
  <si>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</si>
  <si>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</si>
  <si>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</si>
  <si>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</si>
  <si>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</si>
  <si>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</si>
  <si>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</si>
  <si>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</si>
  <si>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</si>
  <si>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</si>
  <si>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</si>
  <si>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</si>
  <si>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</si>
  <si>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</si>
  <si>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</si>
  <si>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</si>
  <si>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</si>
  <si>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</si>
  <si>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</si>
  <si>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</si>
  <si>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</si>
  <si>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</si>
  <si>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</si>
  <si>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</si>
  <si>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</si>
  <si>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</si>
  <si>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</si>
  <si>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</si>
  <si>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</si>
  <si>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</si>
  <si>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</si>
  <si>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</si>
  <si>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</si>
  <si>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</si>
  <si>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</si>
  <si>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</si>
  <si>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</si>
  <si>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</si>
  <si>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</si>
  <si>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</si>
  <si>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</si>
  <si>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</si>
  <si>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</si>
  <si>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</si>
  <si>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</si>
  <si>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</si>
  <si>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</si>
  <si>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</si>
  <si>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</si>
  <si>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</si>
  <si>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</si>
  <si>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</si>
  <si>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</si>
  <si>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</si>
  <si>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</si>
  <si>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</si>
  <si>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</si>
  <si>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</si>
  <si>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</si>
  <si>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</si>
  <si>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</si>
  <si>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</si>
  <si>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</si>
  <si>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</si>
  <si>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</si>
  <si>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</si>
  <si>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</si>
  <si>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</si>
  <si>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</si>
  <si>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</si>
  <si>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</si>
  <si>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</si>
  <si>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</si>
  <si>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</si>
  <si>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</si>
  <si>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</si>
  <si>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</si>
  <si>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</si>
  <si>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</si>
  <si>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</si>
  <si>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</si>
  <si>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</si>
  <si>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</si>
  <si>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</si>
  <si>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</si>
  <si>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</si>
  <si>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</si>
  <si>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</si>
  <si>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</si>
  <si>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</si>
  <si>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</si>
  <si>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</si>
  <si>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</si>
  <si>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</si>
  <si>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</si>
  <si>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</si>
  <si>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</si>
  <si>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</si>
  <si>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</si>
  <si>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</si>
  <si>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</si>
  <si>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</si>
  <si>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</si>
  <si>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</si>
  <si>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</si>
  <si>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</si>
  <si>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</si>
  <si>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</si>
  <si>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</si>
  <si>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</si>
  <si>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</si>
  <si>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</si>
  <si>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</si>
  <si>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</si>
  <si>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</si>
  <si>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</si>
  <si>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</si>
  <si>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</si>
  <si>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</si>
  <si>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</si>
  <si>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</si>
  <si>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</si>
  <si>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</si>
  <si>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</si>
  <si>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</si>
  <si>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</si>
  <si>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</si>
  <si>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</si>
  <si>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</si>
  <si>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</si>
  <si>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</si>
  <si>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</si>
  <si>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</si>
  <si>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</si>
  <si>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</si>
  <si>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</si>
  <si>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</si>
  <si>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</si>
  <si>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</si>
  <si>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</si>
  <si>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</si>
  <si>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</si>
  <si>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</si>
  <si>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</si>
  <si>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</si>
  <si>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</si>
  <si>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</si>
  <si>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</si>
  <si>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</si>
  <si>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</si>
  <si>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</si>
  <si>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</si>
  <si>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</si>
  <si>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</si>
  <si>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</si>
  <si>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</si>
  <si>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</si>
  <si>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</si>
  <si>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</si>
  <si>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</si>
  <si>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</si>
  <si>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</si>
  <si>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</si>
  <si>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</si>
  <si>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</si>
  <si>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</si>
  <si>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</si>
  <si>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</si>
  <si>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</si>
  <si>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</si>
  <si>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</si>
  <si>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</si>
  <si>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</si>
  <si>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</si>
  <si>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</si>
  <si>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</si>
  <si>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</si>
  <si>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</si>
  <si>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</si>
  <si>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</si>
  <si>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</si>
  <si>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</si>
  <si>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</si>
  <si>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</si>
  <si>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</si>
  <si>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</si>
  <si>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</si>
  <si>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</si>
  <si>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</si>
  <si>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</si>
  <si>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</si>
  <si>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</si>
  <si>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</si>
  <si>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</si>
  <si>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</si>
  <si>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</si>
  <si>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</si>
  <si>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</si>
  <si>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</si>
  <si>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</si>
  <si>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</si>
  <si>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</si>
  <si>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</si>
  <si>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</si>
  <si>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</si>
  <si>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</si>
  <si>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</si>
  <si>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</si>
  <si>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</si>
  <si>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</si>
  <si>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</si>
  <si>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</si>
  <si>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</si>
  <si>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</si>
  <si>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</si>
  <si>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</si>
  <si>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</si>
  <si>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</si>
  <si>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</si>
  <si>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</si>
  <si>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</si>
  <si>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</si>
  <si>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</si>
  <si>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</si>
  <si>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</si>
  <si>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</si>
  <si>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</si>
  <si>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</si>
  <si>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</si>
  <si>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</si>
  <si>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</si>
  <si>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</si>
  <si>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</si>
  <si>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</si>
  <si>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</si>
  <si>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</si>
  <si>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</si>
  <si>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</si>
  <si>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</si>
  <si>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</si>
  <si>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</si>
  <si>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</si>
  <si>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</si>
  <si>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</si>
  <si>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</si>
  <si>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</si>
  <si>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</si>
  <si>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</si>
  <si>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</si>
  <si>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</si>
  <si>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</si>
  <si>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</si>
  <si>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</si>
  <si>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</si>
  <si>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</si>
  <si>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</si>
  <si>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</si>
  <si>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</si>
  <si>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</si>
  <si>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</si>
  <si>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</si>
  <si>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</si>
  <si>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</si>
  <si>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</si>
  <si>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</si>
  <si>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</si>
  <si>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</si>
  <si>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</si>
  <si>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</si>
  <si>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</si>
  <si>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</si>
  <si>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</si>
  <si>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</si>
  <si>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</si>
  <si>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</si>
  <si>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</si>
  <si>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</si>
  <si>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</si>
  <si>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</si>
  <si>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</si>
  <si>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</si>
  <si>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</si>
  <si>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</si>
  <si>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</si>
  <si>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</si>
  <si>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</si>
  <si>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</si>
  <si>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</si>
  <si>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</si>
  <si>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</si>
  <si>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</si>
  <si>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</si>
  <si>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</si>
  <si>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</si>
  <si>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</si>
  <si>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</si>
  <si>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</si>
  <si>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</si>
  <si>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</si>
  <si>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</si>
  <si>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</si>
  <si>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</si>
  <si>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</si>
  <si>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</si>
  <si>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</si>
  <si>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</si>
  <si>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</si>
  <si>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</si>
  <si>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</si>
  <si>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</si>
  <si>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</si>
  <si>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</si>
  <si>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</si>
  <si>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</si>
  <si>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</si>
  <si>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</si>
  <si>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</si>
  <si>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</si>
  <si>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</si>
  <si>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</si>
  <si>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</si>
  <si>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</si>
  <si>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</si>
  <si>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</si>
  <si>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</si>
  <si>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</si>
  <si>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</si>
  <si>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</si>
  <si>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</si>
  <si>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</si>
  <si>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</si>
  <si>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</si>
  <si>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</si>
  <si>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</si>
  <si>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</si>
  <si>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</si>
  <si>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</si>
  <si>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</si>
  <si>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</si>
  <si>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</si>
  <si>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</si>
  <si>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</si>
  <si>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</si>
  <si>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</si>
  <si>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</si>
  <si>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</si>
  <si>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</si>
  <si>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</si>
  <si>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</si>
  <si>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</si>
  <si>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</si>
  <si>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</si>
  <si>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</si>
  <si>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</si>
  <si>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</si>
  <si>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</si>
  <si>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</si>
  <si>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</si>
  <si>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</si>
  <si>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</si>
  <si>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</si>
  <si>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</si>
  <si>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</si>
  <si>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</si>
  <si>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</si>
  <si>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</si>
  <si>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</si>
  <si>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</si>
  <si>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</si>
  <si>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</si>
  <si>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</si>
  <si>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</si>
  <si>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</si>
  <si>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</si>
  <si>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</si>
  <si>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</si>
  <si>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</si>
  <si>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</si>
  <si>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</si>
  <si>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</si>
  <si>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</si>
  <si>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</si>
  <si>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</si>
  <si>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</si>
  <si>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</si>
  <si>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</si>
  <si>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</si>
  <si>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</si>
  <si>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</si>
  <si>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</si>
  <si>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</si>
  <si>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</si>
  <si>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</si>
  <si>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</si>
  <si>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</si>
  <si>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</si>
  <si>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</si>
  <si>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</si>
  <si>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</si>
  <si>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</si>
  <si>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</si>
  <si>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</si>
  <si>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</si>
  <si>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</si>
  <si>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</si>
  <si>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</si>
  <si>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</si>
  <si>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</si>
  <si>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</si>
  <si>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</si>
  <si>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</si>
  <si>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</si>
  <si>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</si>
  <si>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</si>
  <si>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</si>
  <si>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</si>
  <si>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</si>
  <si>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</si>
  <si>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</si>
  <si>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</si>
  <si>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</si>
  <si>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</si>
  <si>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</si>
  <si>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</si>
  <si>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</si>
  <si>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</si>
  <si>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</si>
  <si>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</si>
  <si>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</si>
  <si>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</si>
  <si>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</si>
  <si>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</si>
  <si>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</si>
  <si>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</si>
  <si>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</si>
  <si>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</si>
  <si>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</si>
  <si>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</si>
  <si>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</si>
  <si>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</si>
  <si>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</si>
  <si>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</si>
  <si>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</si>
  <si>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</si>
  <si>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</si>
  <si>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</si>
  <si>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</si>
  <si>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</si>
  <si>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</si>
  <si>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</si>
  <si>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</si>
  <si>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</si>
  <si>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</si>
  <si>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</si>
  <si>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</si>
  <si>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</si>
  <si>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</si>
  <si>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</si>
  <si>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</si>
  <si>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</si>
  <si>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</si>
  <si>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</si>
  <si>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</si>
  <si>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</si>
  <si>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</si>
  <si>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</si>
  <si>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</si>
  <si>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</si>
  <si>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</si>
  <si>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</si>
  <si>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</si>
  <si>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</si>
  <si>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</si>
  <si>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</si>
  <si>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</si>
  <si>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</si>
  <si>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</si>
  <si>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</si>
  <si>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</si>
  <si>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</si>
  <si>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</si>
  <si>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</si>
  <si>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</si>
  <si>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</si>
  <si>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</si>
  <si>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</si>
  <si>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</si>
  <si>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</si>
  <si>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</si>
  <si>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</si>
  <si>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</si>
  <si>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</si>
  <si>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</si>
  <si>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</si>
  <si>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</si>
  <si>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</si>
  <si>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</si>
  <si>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</si>
  <si>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</si>
  <si>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</si>
  <si>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</si>
  <si>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</si>
  <si>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</si>
  <si>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</si>
  <si>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</si>
  <si>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</si>
  <si>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</si>
  <si>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</si>
  <si>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</si>
  <si>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</si>
  <si>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</si>
  <si>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</si>
  <si>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</si>
  <si>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</si>
  <si>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</si>
  <si>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</si>
  <si>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</si>
  <si>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</si>
  <si>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</si>
  <si>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</si>
  <si>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</si>
  <si>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</si>
  <si>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</si>
  <si>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</si>
  <si>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</si>
  <si>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</si>
  <si>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</si>
  <si>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</si>
  <si>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</si>
  <si>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</si>
  <si>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</si>
  <si>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</si>
  <si>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</si>
  <si>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</si>
  <si>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</si>
  <si>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</si>
  <si>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</si>
  <si>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</si>
  <si>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</si>
  <si>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</si>
  <si>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</si>
  <si>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</si>
  <si>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</si>
  <si>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</si>
  <si>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</si>
  <si>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</si>
  <si>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</si>
  <si>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</si>
  <si>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</si>
  <si>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</si>
  <si>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</si>
  <si>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</si>
  <si>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</si>
  <si>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</si>
  <si>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</si>
  <si>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</si>
  <si>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</si>
  <si>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</si>
  <si>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</si>
  <si>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</si>
  <si>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</si>
  <si>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</si>
  <si>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</si>
  <si>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</si>
  <si>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</si>
  <si>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</si>
  <si>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</si>
  <si>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</si>
  <si>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</si>
  <si>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</si>
  <si>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</si>
  <si>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</si>
  <si>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</si>
  <si>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</si>
  <si>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</si>
  <si>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</si>
  <si>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</si>
  <si>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</si>
  <si>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</si>
  <si>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</si>
  <si>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</si>
  <si>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</si>
  <si>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</si>
  <si>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</si>
  <si>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</si>
  <si>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</si>
  <si>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</si>
  <si>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</si>
  <si>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</si>
  <si>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</si>
  <si>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</si>
  <si>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</si>
  <si>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</si>
  <si>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</si>
  <si>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</si>
  <si>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</si>
  <si>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</si>
  <si>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</si>
  <si>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</si>
  <si>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</si>
  <si>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</si>
  <si>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</si>
  <si>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</si>
  <si>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</si>
  <si>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</si>
  <si>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</si>
  <si>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</si>
  <si>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</si>
  <si>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</si>
  <si>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</si>
  <si>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</si>
  <si>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</si>
  <si>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</si>
  <si>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</si>
  <si>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</si>
  <si>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</si>
  <si>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</si>
  <si>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</si>
  <si>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</si>
  <si>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</si>
  <si>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</si>
  <si>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</si>
  <si>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</si>
  <si>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</si>
  <si>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</si>
  <si>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</si>
  <si>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</si>
  <si>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</si>
  <si>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</si>
  <si>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</si>
  <si>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</si>
  <si>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</si>
  <si>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</si>
  <si>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</si>
  <si>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</si>
  <si>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</si>
  <si>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</si>
  <si>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</si>
  <si>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</si>
  <si>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</si>
  <si>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</si>
  <si>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</si>
  <si>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</si>
  <si>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</si>
  <si>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</si>
  <si>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</si>
  <si>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</si>
  <si>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</si>
  <si>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</si>
  <si>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</si>
  <si>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</si>
  <si>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</si>
  <si>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</si>
  <si>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</si>
  <si>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</si>
  <si>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</si>
  <si>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</si>
  <si>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</si>
  <si>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</si>
  <si>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</si>
  <si>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</si>
  <si>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</si>
  <si>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</si>
  <si>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</si>
  <si>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</si>
  <si>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</si>
  <si>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</si>
  <si>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</si>
  <si>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</si>
  <si>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</si>
  <si>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</si>
  <si>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</si>
  <si>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</si>
  <si>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</si>
  <si>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</si>
  <si>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</si>
  <si>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</si>
  <si>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</si>
  <si>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</si>
  <si>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</si>
  <si>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</si>
  <si>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</si>
  <si>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</si>
  <si>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</si>
  <si>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</si>
  <si>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</si>
  <si>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</si>
  <si>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</si>
  <si>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</si>
  <si>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</si>
  <si>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</si>
  <si>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</si>
  <si>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</si>
  <si>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</si>
  <si>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</si>
  <si>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</si>
  <si>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</si>
  <si>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</si>
  <si>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</si>
  <si>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</si>
  <si>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</si>
  <si>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</si>
  <si>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</si>
  <si>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</si>
  <si>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</si>
  <si>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</si>
  <si>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</si>
  <si>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</si>
  <si>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</si>
  <si>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</si>
  <si>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</si>
  <si>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</si>
  <si>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</si>
  <si>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</si>
  <si>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</si>
  <si>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</si>
  <si>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</si>
  <si>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</si>
  <si>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</si>
  <si>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</si>
  <si>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</si>
  <si>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</si>
  <si>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</si>
  <si>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</si>
  <si>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</si>
  <si>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</si>
  <si>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</si>
  <si>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</si>
  <si>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</si>
  <si>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</si>
  <si>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</si>
  <si>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</si>
  <si>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</si>
  <si>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</si>
  <si>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</si>
  <si>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</si>
  <si>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</si>
  <si>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</si>
  <si>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</si>
  <si>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</si>
  <si>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</si>
  <si>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</si>
  <si>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</si>
  <si>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</si>
  <si>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</si>
  <si>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</si>
  <si>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</si>
  <si>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</si>
  <si>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</si>
  <si>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</si>
  <si>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</si>
  <si>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</si>
  <si>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</si>
  <si>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</si>
  <si>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</si>
  <si>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</si>
  <si>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</si>
  <si>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</si>
  <si>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</si>
  <si>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</si>
  <si>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</si>
  <si>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</si>
  <si>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</si>
  <si>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</si>
  <si>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</si>
  <si>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</si>
  <si>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</si>
  <si>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</si>
  <si>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</si>
  <si>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</si>
  <si>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</si>
  <si>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</si>
  <si>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</si>
  <si>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</si>
  <si>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</si>
  <si>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</si>
  <si>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</si>
  <si>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</si>
  <si>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</si>
  <si>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</si>
  <si>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</si>
  <si>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</si>
  <si>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</si>
  <si>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</si>
  <si>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</si>
  <si>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</si>
  <si>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</si>
  <si>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</si>
  <si>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</si>
  <si>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</si>
  <si>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</si>
  <si>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</si>
  <si>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</si>
  <si>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</si>
  <si>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</si>
  <si>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</si>
  <si>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</si>
  <si>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</si>
  <si>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</si>
  <si>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</si>
  <si>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</si>
  <si>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</si>
  <si>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</si>
  <si>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</si>
  <si>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</si>
  <si>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</si>
  <si>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</si>
  <si>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</si>
  <si>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</si>
  <si>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</si>
  <si>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</si>
  <si>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</si>
  <si>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</si>
  <si>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</si>
  <si>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</si>
  <si>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</si>
  <si>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</si>
  <si>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</si>
  <si>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</si>
  <si>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</si>
  <si>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</si>
  <si>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</si>
  <si>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</si>
  <si>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</si>
  <si>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</si>
  <si>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</si>
  <si>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</si>
  <si>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</si>
  <si>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</si>
  <si>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</si>
  <si>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</si>
  <si>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</si>
  <si>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</si>
  <si>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</si>
  <si>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</si>
  <si>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</si>
  <si>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</si>
  <si>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</si>
  <si>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</si>
  <si>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</si>
  <si>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</si>
  <si>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</si>
  <si>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</si>
  <si>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</si>
  <si>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</si>
  <si>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</si>
  <si>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</si>
  <si>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</si>
  <si>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</si>
  <si>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</si>
  <si>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</si>
  <si>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</si>
  <si>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</si>
  <si>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</si>
  <si>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</si>
  <si>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</si>
  <si>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</si>
  <si>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</si>
  <si>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</si>
  <si>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</si>
  <si>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</si>
  <si>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</si>
  <si>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</si>
  <si>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</si>
  <si>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</si>
  <si>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</si>
  <si>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</si>
  <si>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</si>
  <si>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</si>
  <si>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</si>
  <si>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</si>
  <si>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</si>
  <si>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</si>
  <si>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</si>
  <si>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</si>
  <si>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</si>
  <si>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</si>
  <si>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</si>
  <si>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</si>
  <si>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</si>
  <si>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</si>
  <si>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</si>
  <si>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</si>
  <si>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</si>
  <si>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</si>
  <si>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</si>
  <si>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</si>
  <si>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</si>
  <si>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</si>
  <si>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</si>
  <si>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</si>
  <si>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</si>
  <si>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</si>
  <si>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</si>
  <si>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</si>
  <si>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</si>
  <si>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</si>
  <si>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</si>
  <si>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</si>
  <si>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</si>
  <si>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</si>
  <si>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</si>
  <si>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</si>
  <si>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</si>
  <si>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</si>
  <si>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</si>
  <si>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</si>
  <si>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</si>
  <si>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</si>
  <si>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</si>
  <si>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</si>
  <si>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</si>
  <si>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</si>
  <si>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</si>
  <si>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</si>
  <si>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</si>
  <si>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</si>
  <si>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</si>
  <si>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</si>
  <si>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</si>
  <si>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</si>
  <si>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</si>
  <si>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</si>
  <si>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</si>
  <si>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</si>
  <si>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</si>
  <si>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</si>
  <si>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</si>
  <si>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</si>
  <si>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</si>
  <si>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</si>
  <si>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</si>
  <si>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</si>
  <si>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</si>
  <si>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</si>
  <si>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</si>
  <si>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</si>
  <si>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</si>
  <si>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</si>
  <si>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</si>
  <si>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</si>
  <si>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</si>
  <si>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</si>
  <si>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</si>
  <si>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</si>
  <si>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</si>
  <si>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</si>
  <si>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</si>
  <si>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</si>
  <si>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</si>
  <si>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</si>
  <si>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</si>
  <si>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</si>
  <si>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</si>
  <si>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</si>
  <si>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</si>
  <si>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</si>
  <si>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</si>
  <si>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</si>
  <si>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</si>
  <si>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</si>
  <si>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</si>
  <si>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</si>
  <si>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</si>
  <si>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</si>
  <si>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</si>
  <si>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</si>
  <si>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</si>
  <si>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</si>
  <si>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</si>
  <si>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</si>
  <si>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</si>
  <si>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</si>
  <si>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</si>
  <si>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</si>
  <si>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</si>
  <si>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</si>
  <si>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</si>
  <si>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</si>
  <si>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</si>
  <si>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</si>
  <si>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</si>
  <si>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</si>
  <si>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</si>
  <si>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</si>
  <si>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</si>
  <si>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</si>
  <si>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</si>
  <si>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</si>
  <si>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</si>
  <si>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</si>
  <si>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</si>
  <si>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</si>
  <si>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</si>
  <si>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</si>
  <si>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</si>
  <si>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</si>
  <si>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</si>
  <si>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</si>
  <si>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</si>
  <si>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</si>
  <si>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</si>
  <si>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</si>
  <si>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</si>
  <si>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</si>
  <si>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</si>
  <si>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</si>
  <si>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</si>
  <si>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</si>
  <si>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</si>
  <si>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</si>
  <si>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</si>
  <si>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</si>
  <si>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</si>
  <si>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</si>
  <si>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</si>
  <si>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</si>
  <si>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</si>
  <si>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</si>
  <si>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</si>
  <si>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</si>
  <si>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</si>
  <si>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</si>
  <si>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</si>
  <si>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</si>
  <si>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</si>
  <si>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</si>
  <si>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</si>
  <si>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</si>
  <si>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</si>
  <si>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</si>
  <si>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</si>
  <si>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</si>
  <si>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</si>
  <si>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</si>
  <si>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</si>
  <si>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</si>
  <si>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</si>
  <si>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</si>
  <si>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</si>
  <si>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</si>
  <si>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</si>
  <si>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</si>
  <si>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</si>
  <si>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</si>
  <si>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</si>
  <si>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</si>
  <si>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</si>
  <si>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</si>
  <si>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</si>
  <si>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</si>
  <si>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</si>
  <si>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</si>
  <si>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</si>
  <si>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</si>
  <si>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</si>
  <si>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</si>
  <si>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</si>
  <si>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</si>
  <si>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</si>
  <si>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</si>
  <si>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</si>
  <si>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</si>
  <si>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</si>
  <si>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</si>
  <si>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</si>
  <si>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</si>
  <si>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</si>
  <si>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</si>
  <si>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</si>
  <si>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</si>
  <si>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</si>
  <si>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</si>
  <si>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</si>
  <si>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</si>
  <si>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</si>
  <si>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</si>
  <si>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</si>
  <si>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</si>
  <si>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</si>
  <si>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</si>
  <si>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</si>
  <si>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</si>
  <si>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</si>
  <si>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</si>
  <si>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</si>
  <si>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</si>
  <si>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</si>
  <si>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</si>
  <si>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</si>
  <si>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</si>
  <si>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</si>
  <si>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</si>
  <si>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</si>
  <si>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</si>
  <si>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</si>
  <si>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</si>
  <si>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</si>
  <si>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</si>
  <si>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</si>
  <si>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</si>
  <si>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</si>
  <si>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</si>
  <si>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</si>
  <si>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</si>
  <si>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</si>
  <si>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</si>
  <si>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</si>
  <si>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</si>
  <si>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</si>
  <si>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</si>
  <si>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</si>
  <si>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</si>
  <si>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</si>
  <si>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</si>
  <si>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</si>
  <si>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</si>
  <si>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</si>
  <si>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</si>
  <si>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</si>
  <si>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</si>
  <si>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</si>
  <si>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</si>
  <si>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</si>
  <si>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</si>
  <si>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</si>
  <si>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</si>
  <si>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</si>
  <si>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</si>
  <si>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</si>
  <si>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</si>
  <si>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</si>
  <si>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</si>
  <si>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</si>
  <si>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</si>
  <si>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</si>
  <si>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</si>
  <si>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</si>
  <si>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</si>
  <si>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</si>
  <si>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</si>
  <si>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</si>
  <si>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</si>
  <si>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</si>
  <si>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</si>
  <si>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</si>
  <si>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</si>
  <si>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</si>
  <si>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</si>
  <si>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</si>
  <si>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</si>
  <si>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</si>
  <si>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</si>
  <si>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</si>
  <si>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</si>
  <si>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</si>
  <si>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</si>
  <si>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</si>
  <si>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</si>
  <si>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</si>
  <si>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</si>
  <si>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</si>
  <si>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</si>
  <si>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</si>
  <si>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</si>
  <si>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</si>
  <si>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</si>
  <si>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</si>
  <si>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</si>
  <si>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</si>
  <si>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</si>
  <si>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</si>
  <si>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</si>
  <si>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</si>
  <si>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</si>
  <si>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</si>
  <si>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</si>
  <si>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</si>
  <si>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</si>
  <si>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</si>
  <si>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</si>
  <si>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</si>
  <si>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</si>
  <si>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</si>
  <si>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</si>
  <si>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</si>
  <si>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</si>
  <si>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</si>
  <si>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</si>
  <si>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</si>
  <si>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</si>
  <si>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</si>
  <si>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</si>
  <si>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</si>
  <si>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</si>
  <si>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</si>
  <si>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</si>
  <si>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</si>
  <si>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</si>
  <si>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</si>
  <si>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</si>
  <si>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</si>
  <si>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</si>
  <si>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</si>
  <si>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</si>
  <si>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</si>
  <si>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</si>
  <si>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</si>
  <si>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</si>
  <si>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</si>
  <si>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</si>
  <si>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</si>
  <si>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</si>
  <si>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</si>
  <si>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</si>
  <si>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</si>
  <si>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</si>
  <si>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</si>
  <si>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</si>
  <si>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</si>
  <si>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</si>
  <si>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</si>
  <si>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</si>
  <si>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</si>
  <si>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</si>
  <si>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</si>
  <si>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</si>
  <si>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</si>
  <si>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</si>
  <si>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</si>
  <si>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</si>
  <si>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</si>
  <si>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</si>
  <si>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</si>
  <si>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</si>
  <si>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</si>
  <si>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</si>
  <si>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</si>
  <si>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</si>
  <si>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</si>
  <si>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</si>
  <si>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</si>
  <si>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</si>
  <si>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</si>
  <si>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</si>
  <si>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</si>
  <si>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</si>
  <si>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</si>
  <si>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</si>
  <si>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</si>
  <si>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</si>
  <si>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</si>
  <si>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</si>
  <si>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</si>
  <si>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</si>
  <si>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</si>
  <si>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</si>
  <si>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</si>
  <si>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</si>
  <si>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</si>
  <si>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</si>
  <si>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</si>
  <si>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</si>
  <si>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</si>
  <si>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</si>
  <si>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</si>
  <si>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</si>
  <si>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</si>
  <si>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</si>
  <si>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</si>
  <si>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</si>
  <si>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</si>
  <si>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</si>
  <si>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</si>
  <si>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</si>
  <si>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</si>
  <si>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</si>
  <si>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</si>
  <si>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</si>
  <si>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</si>
  <si>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</si>
  <si>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</si>
  <si>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</si>
  <si>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</si>
  <si>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</si>
  <si>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</si>
  <si>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</si>
  <si>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</si>
  <si>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</si>
  <si>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</si>
  <si>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</si>
  <si>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</si>
  <si>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</si>
  <si>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</si>
  <si>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</si>
  <si>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</si>
  <si>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</si>
  <si>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</si>
  <si>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</si>
  <si>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</si>
  <si>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</si>
  <si>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</si>
  <si>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</si>
  <si>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</si>
  <si>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</si>
  <si>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</si>
  <si>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</si>
  <si>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</si>
  <si>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</si>
  <si>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</si>
  <si>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</si>
  <si>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</si>
  <si>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</si>
  <si>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</si>
  <si>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</si>
  <si>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</si>
  <si>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</si>
  <si>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</si>
  <si>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</si>
  <si>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</si>
  <si>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</si>
  <si>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</si>
  <si>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</si>
  <si>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</si>
  <si>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</si>
  <si>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</si>
  <si>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</si>
  <si>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</si>
  <si>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</si>
  <si>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</si>
  <si>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</si>
  <si>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</si>
  <si>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</si>
  <si>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</si>
  <si>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</si>
  <si>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</si>
  <si>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</si>
  <si>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</si>
  <si>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</si>
  <si>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</si>
  <si>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</si>
  <si>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</si>
  <si>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</si>
  <si>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</si>
  <si>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</si>
  <si>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</si>
  <si>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</si>
  <si>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</si>
  <si>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</si>
  <si>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</si>
  <si>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</si>
  <si>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</si>
  <si>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</si>
  <si>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</si>
  <si>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</si>
  <si>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</si>
  <si>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</si>
  <si>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</si>
  <si>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</si>
  <si>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</si>
  <si>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</si>
  <si>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</si>
  <si>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</si>
  <si>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</si>
  <si>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</si>
  <si>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</si>
  <si>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</si>
  <si>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</si>
  <si>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</si>
  <si>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</si>
  <si>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</si>
  <si>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</si>
  <si>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</si>
  <si>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</si>
  <si>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</si>
  <si>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</si>
  <si>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</si>
  <si>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</si>
  <si>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</si>
  <si>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</si>
  <si>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</si>
  <si>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</si>
  <si>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</si>
  <si>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</si>
  <si>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</si>
  <si>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</si>
  <si>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</si>
  <si>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</si>
  <si>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</si>
  <si>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</si>
  <si>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</si>
  <si>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</si>
  <si>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</si>
  <si>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</si>
  <si>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</si>
  <si>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</si>
  <si>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</si>
  <si>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</si>
  <si>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</si>
  <si>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</si>
  <si>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</si>
  <si>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</si>
  <si>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</si>
  <si>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</si>
  <si>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</si>
  <si>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</si>
  <si>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</si>
  <si>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</si>
  <si>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</si>
  <si>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</si>
  <si>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</si>
  <si>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</si>
  <si>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</si>
  <si>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</si>
  <si>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</si>
  <si>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</si>
  <si>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</si>
  <si>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</si>
  <si>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</si>
  <si>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</si>
  <si>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</si>
  <si>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</si>
  <si>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</si>
  <si>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</si>
  <si>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</si>
  <si>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</si>
  <si>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</si>
  <si>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</si>
  <si>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</si>
  <si>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</si>
  <si>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</si>
  <si>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</si>
  <si>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</si>
  <si>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</si>
  <si>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</si>
  <si>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</si>
  <si>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</si>
  <si>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</si>
  <si>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</si>
  <si>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</si>
  <si>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</si>
  <si>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</si>
  <si>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</si>
  <si>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</si>
  <si>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</si>
  <si>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</si>
  <si>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</si>
  <si>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</si>
  <si>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</si>
  <si>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</si>
  <si>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</si>
  <si>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</si>
  <si>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</si>
  <si>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</si>
  <si>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</si>
  <si>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</si>
  <si>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</si>
  <si>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</si>
  <si>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</si>
  <si>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</si>
  <si>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</si>
  <si>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</si>
  <si>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</si>
  <si>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</si>
  <si>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</si>
  <si>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</si>
  <si>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</si>
  <si>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</si>
  <si>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</si>
  <si>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</si>
  <si>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</si>
  <si>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</si>
  <si>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</si>
  <si>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</si>
  <si>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</si>
  <si>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</si>
  <si>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</si>
  <si>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</si>
  <si>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</si>
  <si>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</si>
  <si>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</si>
  <si>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</si>
  <si>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</si>
  <si>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</si>
  <si>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</si>
  <si>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</si>
  <si>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</si>
  <si>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</si>
  <si>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</si>
  <si>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</si>
  <si>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</si>
  <si>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</si>
  <si>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</si>
  <si>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</si>
  <si>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</si>
  <si>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</si>
  <si>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</si>
  <si>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</si>
  <si>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</si>
  <si>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</si>
  <si>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</si>
  <si>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</si>
  <si>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</si>
  <si>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</si>
  <si>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</si>
  <si>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</si>
  <si>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</si>
  <si>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</si>
  <si>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</si>
  <si>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</si>
  <si>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</si>
  <si>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</si>
  <si>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</si>
  <si>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</si>
  <si>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</si>
  <si>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</si>
  <si>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</si>
  <si>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</si>
  <si>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</si>
  <si>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</si>
  <si>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</si>
  <si>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</si>
  <si>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</si>
  <si>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</si>
  <si>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</si>
  <si>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</si>
  <si>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</si>
  <si>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</si>
  <si>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</si>
  <si>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</si>
  <si>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</si>
  <si>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</si>
  <si>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</si>
  <si>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</si>
  <si>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</si>
  <si>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</si>
  <si>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</si>
  <si>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</si>
  <si>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</si>
  <si>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</si>
  <si>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</si>
  <si>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</si>
  <si>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</si>
  <si>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</si>
  <si>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</si>
  <si>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</si>
  <si>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</si>
  <si>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</si>
  <si>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</si>
  <si>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</si>
  <si>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</si>
  <si>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</si>
  <si>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</si>
  <si>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</si>
  <si>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</si>
  <si>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</si>
  <si>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</si>
  <si>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</si>
  <si>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</si>
  <si>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</si>
  <si>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</si>
  <si>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</si>
  <si>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</si>
  <si>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</si>
  <si>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</si>
  <si>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</si>
  <si>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</si>
  <si>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</si>
  <si>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</si>
  <si>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</si>
  <si>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</si>
  <si>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</si>
  <si>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</si>
  <si>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</si>
  <si>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</si>
  <si>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</si>
  <si>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</si>
  <si>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</si>
  <si>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</si>
  <si>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</si>
  <si>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</si>
  <si>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</si>
  <si>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</si>
  <si>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</si>
  <si>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</si>
  <si>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</si>
  <si>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</si>
  <si>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</si>
  <si>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</si>
  <si>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</si>
  <si>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</si>
  <si>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</si>
  <si>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</si>
  <si>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</si>
  <si>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</si>
  <si>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</si>
  <si>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</si>
  <si>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</si>
  <si>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</si>
  <si>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</si>
  <si>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</si>
  <si>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</si>
  <si>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</si>
  <si>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</si>
  <si>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</si>
  <si>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</si>
  <si>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</si>
  <si>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</si>
  <si>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</si>
  <si>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</si>
  <si>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</si>
  <si>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</si>
  <si>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</si>
  <si>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</si>
  <si>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</si>
  <si>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</si>
  <si>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</si>
  <si>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</si>
  <si>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</si>
  <si>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</si>
  <si>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</si>
  <si>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</si>
  <si>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</si>
  <si>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</si>
  <si>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</si>
  <si>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</si>
  <si>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</si>
  <si>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</si>
  <si>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</si>
  <si>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</si>
  <si>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</si>
  <si>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</si>
  <si>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</si>
  <si>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</si>
  <si>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</si>
  <si>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</si>
  <si>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</si>
  <si>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</si>
  <si>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</si>
  <si>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</si>
  <si>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</si>
  <si>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</si>
  <si>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</si>
  <si>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</si>
  <si>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</si>
  <si>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</si>
  <si>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</si>
  <si>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</si>
  <si>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</si>
  <si>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</si>
  <si>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</si>
  <si>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</si>
  <si>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</si>
  <si>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</si>
  <si>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</si>
  <si>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</si>
  <si>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</si>
  <si>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</si>
  <si>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</si>
  <si>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</si>
  <si>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</si>
  <si>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</si>
  <si>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</si>
  <si>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</si>
  <si>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</si>
  <si>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</si>
  <si>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</si>
  <si>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</si>
  <si>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</si>
  <si>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</si>
  <si>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</si>
  <si>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</si>
  <si>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</si>
  <si>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</si>
  <si>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</si>
  <si>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</si>
  <si>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</si>
  <si>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</si>
  <si>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</si>
  <si>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</si>
  <si>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</si>
  <si>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</si>
  <si>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</si>
  <si>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</si>
  <si>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</si>
  <si>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</si>
  <si>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</si>
  <si>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</si>
  <si>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</si>
  <si>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</si>
  <si>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</si>
  <si>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</si>
  <si>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</si>
  <si>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</si>
  <si>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</si>
  <si>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</si>
  <si>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</si>
  <si>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</si>
  <si>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</si>
  <si>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</si>
  <si>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</si>
  <si>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</si>
  <si>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</si>
  <si>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</si>
  <si>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</si>
  <si>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</si>
  <si>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</si>
  <si>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</si>
  <si>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</si>
  <si>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</si>
  <si>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</si>
  <si>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</si>
  <si>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</si>
  <si>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</si>
  <si>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</si>
  <si>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</si>
  <si>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</si>
  <si>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</si>
  <si>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</si>
  <si>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</si>
  <si>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</si>
  <si>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</si>
  <si>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</si>
  <si>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</si>
  <si>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</si>
  <si>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</si>
  <si>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</si>
  <si>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</si>
  <si>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</si>
  <si>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</si>
  <si>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</si>
  <si>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</si>
  <si>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</si>
  <si>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</si>
  <si>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</si>
  <si>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</si>
  <si>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</si>
  <si>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</si>
  <si>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</si>
  <si>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</si>
  <si>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</si>
  <si>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</si>
  <si>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</si>
  <si>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</si>
  <si>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</si>
  <si>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</si>
  <si>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</si>
  <si>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</si>
  <si>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</si>
  <si>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</si>
  <si>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</si>
  <si>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</si>
  <si>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</si>
  <si>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</si>
  <si>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</si>
  <si>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</si>
  <si>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</si>
  <si>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</si>
  <si>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</si>
  <si>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</si>
  <si>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</si>
  <si>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</si>
  <si>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</si>
  <si>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</si>
  <si>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</si>
  <si>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</si>
  <si>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</si>
  <si>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</si>
  <si>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</si>
  <si>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</si>
  <si>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</si>
  <si>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</si>
  <si>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</si>
  <si>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</si>
  <si>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</si>
  <si>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</si>
  <si>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</si>
  <si>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</si>
  <si>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</si>
  <si>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</si>
  <si>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</si>
  <si>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</si>
  <si>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</si>
  <si>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</si>
  <si>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</si>
  <si>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</si>
  <si>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</si>
  <si>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</si>
  <si>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</si>
  <si>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</si>
  <si>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</si>
  <si>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</si>
  <si>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</si>
  <si>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</si>
  <si>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</si>
  <si>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</si>
  <si>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</si>
  <si>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</si>
  <si>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</si>
  <si>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</si>
  <si>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</si>
  <si>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</si>
  <si>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</si>
  <si>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</si>
  <si>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</si>
  <si>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</si>
  <si>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</si>
  <si>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</si>
  <si>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</si>
  <si>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</si>
  <si>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</si>
  <si>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</si>
  <si>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</si>
  <si>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</si>
  <si>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</si>
  <si>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</si>
  <si>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</si>
  <si>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</si>
  <si>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</si>
  <si>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</si>
  <si>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</si>
  <si>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</si>
  <si>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</si>
  <si>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</si>
  <si>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</si>
  <si>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</si>
  <si>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</si>
  <si>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</si>
  <si>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</si>
  <si>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</si>
  <si>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</si>
  <si>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</si>
  <si>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</si>
  <si>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</si>
  <si>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</si>
  <si>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</si>
  <si>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</si>
  <si>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</si>
  <si>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</si>
  <si>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</si>
  <si>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</si>
  <si>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</si>
  <si>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</si>
  <si>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</si>
  <si>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</si>
  <si>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</si>
  <si>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</si>
  <si>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</si>
  <si>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</si>
  <si>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</si>
  <si>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</si>
  <si>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</si>
  <si>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</si>
  <si>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</si>
  <si>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</si>
  <si>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</si>
  <si>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</si>
  <si>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</si>
  <si>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</si>
  <si>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</si>
  <si>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</si>
  <si>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</si>
  <si>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</si>
  <si>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</si>
  <si>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</si>
  <si>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</si>
  <si>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</si>
  <si>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</si>
  <si>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</si>
  <si>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</si>
  <si>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</si>
  <si>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</si>
  <si>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</si>
  <si>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</si>
  <si>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</si>
  <si>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</si>
  <si>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</si>
  <si>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</si>
  <si>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</si>
  <si>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</si>
  <si>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</si>
  <si>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</si>
  <si>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</si>
  <si>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</si>
  <si>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</si>
  <si>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</si>
  <si>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</si>
  <si>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</si>
  <si>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</si>
  <si>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</si>
  <si>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</si>
  <si>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</si>
  <si>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</si>
  <si>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</si>
  <si>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</si>
  <si>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</si>
  <si>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</si>
  <si>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</si>
  <si>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</si>
  <si>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</si>
  <si>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</si>
  <si>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</si>
  <si>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</si>
  <si>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</si>
  <si>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</si>
  <si>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</si>
  <si>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</si>
  <si>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</si>
  <si>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</si>
  <si>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</si>
  <si>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</si>
  <si>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</si>
  <si>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</si>
  <si>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</si>
  <si>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</si>
  <si>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</si>
  <si>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</si>
  <si>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</si>
  <si>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</si>
  <si>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</si>
  <si>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</si>
  <si>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</si>
  <si>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</si>
  <si>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</si>
  <si>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</si>
  <si>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</si>
  <si>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</si>
  <si>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</si>
  <si>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</si>
  <si>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</si>
  <si>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</si>
  <si>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</si>
  <si>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</si>
  <si>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</si>
  <si>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</si>
  <si>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</si>
  <si>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</si>
  <si>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</si>
  <si>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</si>
  <si>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</si>
  <si>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</si>
  <si>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</si>
  <si>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</si>
  <si>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</si>
  <si>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</si>
  <si>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</si>
  <si>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</si>
  <si>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</si>
  <si>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</si>
  <si>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</si>
  <si>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</si>
  <si>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</si>
  <si>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</si>
  <si>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</si>
  <si>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</si>
  <si>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</si>
  <si>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</si>
  <si>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</si>
  <si>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</si>
  <si>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</si>
  <si>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</si>
  <si>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</si>
  <si>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</si>
  <si>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</si>
  <si>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</si>
  <si>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</si>
  <si>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</si>
  <si>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</si>
  <si>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</si>
  <si>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</si>
  <si>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</si>
  <si>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</si>
  <si>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</si>
  <si>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</si>
  <si>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</si>
  <si>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</si>
  <si>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</si>
  <si>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</si>
  <si>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</si>
  <si>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</si>
  <si>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</si>
  <si>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</si>
  <si>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</si>
  <si>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</si>
  <si>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</si>
  <si>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</si>
  <si>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</si>
  <si>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</si>
  <si>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</si>
  <si>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</si>
  <si>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</si>
  <si>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</si>
  <si>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</si>
  <si>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</si>
  <si>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</si>
  <si>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</si>
  <si>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</si>
  <si>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</si>
  <si>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</si>
  <si>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</si>
  <si>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</si>
  <si>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</si>
  <si>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</si>
  <si>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</si>
  <si>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</si>
  <si>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</si>
  <si>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</si>
  <si>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</si>
  <si>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</si>
  <si>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</si>
  <si>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</si>
  <si>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</si>
  <si>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</si>
  <si>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</si>
  <si>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</si>
  <si>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</si>
  <si>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</si>
  <si>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</si>
  <si>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</si>
  <si>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</si>
  <si>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</si>
  <si>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</si>
  <si>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</si>
  <si>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</si>
  <si>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</si>
  <si>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</si>
  <si>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</si>
  <si>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</si>
  <si>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</si>
  <si>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</si>
  <si>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</si>
  <si>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</si>
  <si>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</si>
  <si>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</si>
  <si>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</si>
  <si>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</si>
  <si>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</si>
  <si>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</si>
  <si>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</si>
  <si>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</si>
  <si>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</si>
  <si>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</si>
  <si>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</si>
  <si>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</si>
  <si>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</si>
  <si>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</si>
  <si>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</si>
  <si>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</si>
  <si>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</si>
  <si>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</si>
  <si>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</si>
  <si>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</si>
  <si>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</si>
  <si>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</si>
  <si>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</si>
  <si>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</si>
  <si>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</si>
  <si>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</si>
  <si>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</si>
  <si>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</si>
  <si>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</si>
  <si>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</si>
  <si>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</si>
  <si>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</si>
  <si>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</si>
  <si>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</si>
  <si>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</si>
  <si>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</si>
  <si>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</si>
  <si>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</si>
  <si>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</si>
  <si>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</si>
  <si>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</si>
  <si>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</si>
  <si>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</si>
  <si>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</si>
  <si>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</si>
  <si>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</si>
  <si>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</si>
  <si>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</si>
  <si>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</si>
  <si>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</si>
  <si>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</si>
  <si>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</si>
  <si>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</si>
  <si>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</si>
  <si>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</si>
  <si>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</si>
  <si>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</si>
  <si>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</si>
  <si>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</si>
  <si>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</si>
  <si>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</si>
  <si>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</si>
  <si>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</si>
  <si>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</si>
  <si>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</si>
  <si>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</si>
  <si>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</si>
  <si>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</si>
  <si>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</si>
  <si>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</si>
  <si>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</si>
  <si>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</si>
  <si>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</si>
  <si>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</si>
  <si>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</si>
  <si>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</si>
  <si>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</si>
  <si>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</si>
  <si>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</si>
  <si>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</si>
  <si>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</si>
  <si>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</si>
  <si>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</si>
  <si>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</si>
  <si>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</si>
  <si>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</si>
  <si>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</si>
  <si>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</si>
  <si>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</si>
  <si>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</si>
  <si>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</si>
  <si>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</si>
  <si>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</si>
  <si>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</si>
  <si>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</si>
  <si>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</si>
  <si>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</si>
  <si>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</si>
  <si>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</si>
  <si>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</si>
  <si>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</si>
  <si>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</si>
  <si>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</si>
  <si>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</si>
  <si>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</si>
  <si>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</si>
  <si>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</si>
  <si>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</si>
  <si>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</si>
  <si>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</si>
  <si>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</si>
  <si>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</si>
  <si>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</si>
  <si>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</si>
  <si>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</si>
  <si>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</si>
  <si>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</si>
  <si>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</si>
  <si>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</si>
  <si>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</si>
  <si>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</si>
  <si>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</si>
  <si>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</si>
  <si>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</si>
  <si>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</si>
  <si>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</si>
  <si>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</si>
  <si>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</si>
  <si>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</si>
  <si>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</si>
  <si>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</si>
  <si>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</si>
  <si>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</si>
  <si>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</si>
  <si>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</si>
  <si>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</si>
  <si>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</si>
  <si>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</si>
  <si>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</si>
  <si>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</si>
  <si>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</si>
  <si>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</si>
  <si>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</si>
  <si>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</si>
  <si>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</si>
  <si>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</si>
  <si>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</si>
  <si>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</si>
  <si>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</si>
  <si>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</si>
  <si>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</si>
  <si>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</si>
  <si>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</si>
  <si>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</si>
  <si>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</si>
  <si>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</si>
  <si>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</si>
  <si>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</si>
  <si>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</si>
  <si>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</si>
  <si>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</si>
  <si>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</si>
  <si>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</si>
  <si>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</si>
  <si>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</si>
  <si>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</si>
  <si>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</si>
  <si>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</si>
  <si>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</si>
  <si>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</si>
  <si>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</si>
  <si>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</si>
  <si>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</si>
  <si>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</si>
  <si>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</si>
  <si>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</si>
  <si>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</si>
  <si>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</si>
  <si>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</si>
  <si>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</si>
  <si>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</si>
  <si>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</si>
  <si>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</si>
  <si>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</si>
  <si>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</si>
  <si>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</si>
  <si>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</si>
  <si>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</si>
  <si>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</si>
  <si>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</si>
  <si>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</si>
  <si>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</si>
  <si>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</si>
  <si>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</si>
  <si>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</si>
  <si>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</si>
  <si>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</si>
  <si>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</si>
  <si>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</si>
  <si>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</si>
  <si>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</si>
  <si>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</si>
  <si>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</si>
  <si>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</si>
  <si>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</si>
  <si>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</si>
  <si>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</si>
  <si>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</si>
  <si>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</si>
  <si>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</si>
  <si>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</si>
  <si>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</si>
  <si>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</si>
  <si>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</si>
  <si>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</si>
  <si>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</si>
  <si>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</si>
  <si>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</si>
  <si>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</si>
  <si>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</si>
  <si>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</si>
  <si>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</si>
  <si>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</si>
  <si>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</si>
  <si>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</si>
  <si>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</si>
  <si>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</si>
  <si>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</si>
  <si>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</si>
  <si>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</si>
  <si>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</si>
  <si>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</si>
  <si>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</si>
  <si>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</si>
  <si>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</si>
  <si>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</si>
  <si>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</si>
  <si>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</si>
  <si>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</si>
  <si>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</si>
  <si>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</si>
  <si>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</si>
  <si>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</si>
  <si>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</si>
  <si>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</si>
  <si>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</si>
  <si>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</si>
  <si>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</si>
  <si>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</si>
  <si>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</si>
  <si>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</si>
  <si>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</si>
  <si>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</si>
  <si>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</si>
  <si>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</si>
  <si>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</si>
  <si>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</si>
  <si>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</si>
  <si>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</si>
  <si>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</si>
  <si>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</si>
  <si>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</si>
  <si>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</si>
  <si>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</si>
  <si>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</si>
  <si>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</si>
  <si>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</si>
  <si>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</si>
  <si>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</si>
  <si>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</si>
  <si>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</si>
  <si>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</si>
  <si>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</si>
  <si>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</si>
  <si>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</si>
  <si>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</si>
  <si>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</si>
  <si>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</si>
  <si>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</si>
  <si>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</si>
  <si>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</si>
  <si>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</si>
  <si>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</si>
  <si>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</si>
  <si>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</si>
  <si>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</si>
  <si>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</si>
  <si>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</si>
  <si>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</si>
  <si>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</si>
  <si>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</si>
  <si>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</si>
  <si>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</si>
  <si>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</si>
  <si>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</si>
  <si>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</si>
  <si>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</si>
  <si>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</si>
  <si>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</si>
  <si>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</si>
  <si>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</si>
  <si>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</si>
  <si>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</si>
  <si>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</si>
  <si>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</si>
  <si>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</si>
  <si>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</si>
  <si>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</si>
  <si>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</si>
  <si>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</si>
  <si>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</si>
  <si>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</si>
  <si>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</si>
  <si>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</si>
  <si>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</si>
  <si>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</si>
  <si>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</si>
  <si>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</si>
  <si>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</si>
  <si>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</si>
  <si>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</si>
  <si>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</si>
  <si>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</si>
  <si>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</si>
  <si>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</si>
  <si>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</si>
  <si>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</si>
  <si>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</si>
  <si>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</si>
  <si>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</si>
  <si>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</si>
  <si>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</si>
  <si>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</si>
  <si>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</si>
  <si>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</si>
  <si>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</si>
  <si>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</si>
  <si>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</si>
  <si>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</si>
  <si>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</si>
  <si>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</si>
  <si>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</si>
  <si>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</si>
  <si>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</si>
  <si>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</si>
  <si>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</si>
  <si>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</si>
  <si>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</si>
  <si>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</si>
  <si>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</si>
  <si>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</si>
  <si>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</si>
  <si>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</si>
  <si>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</si>
  <si>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</si>
  <si>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</si>
  <si>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</si>
  <si>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</si>
  <si>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</si>
  <si>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</si>
  <si>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</si>
  <si>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</si>
  <si>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</si>
  <si>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</si>
  <si>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</si>
  <si>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</si>
  <si>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</si>
  <si>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</si>
  <si>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</si>
  <si>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</si>
  <si>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</si>
  <si>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</si>
  <si>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</si>
  <si>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</si>
  <si>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</si>
  <si>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</si>
  <si>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</si>
  <si>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</si>
  <si>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</si>
  <si>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</si>
  <si>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</si>
  <si>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</si>
  <si>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</si>
  <si>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</si>
  <si>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</si>
  <si>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</si>
  <si>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</si>
  <si>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</si>
  <si>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</si>
  <si>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</si>
  <si>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</si>
  <si>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</si>
  <si>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</si>
  <si>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</si>
  <si>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</si>
  <si>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</si>
  <si>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</si>
  <si>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</si>
  <si>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</si>
  <si>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</si>
  <si>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</si>
  <si>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</si>
  <si>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</si>
  <si>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</si>
  <si>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</si>
  <si>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</si>
  <si>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</si>
  <si>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</si>
  <si>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</si>
  <si>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</si>
  <si>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</si>
  <si>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</si>
  <si>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</si>
  <si>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</si>
  <si>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</si>
  <si>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</si>
  <si>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</si>
  <si>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</si>
  <si>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</si>
  <si>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</si>
  <si>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</si>
  <si>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</si>
  <si>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</si>
  <si>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</si>
  <si>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</si>
  <si>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</si>
  <si>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</si>
  <si>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</si>
  <si>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</si>
  <si>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</si>
  <si>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</si>
  <si>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</si>
  <si>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</si>
  <si>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</si>
  <si>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</si>
  <si>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</si>
  <si>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</si>
  <si>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</si>
  <si>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</si>
  <si>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</si>
  <si>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</si>
  <si>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</si>
  <si>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</si>
  <si>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</si>
  <si>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</si>
  <si>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</si>
  <si>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</si>
  <si>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</si>
  <si>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</si>
  <si>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</si>
  <si>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</si>
  <si>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</si>
  <si>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</si>
  <si>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</si>
  <si>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</si>
  <si>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</si>
  <si>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</si>
  <si>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</si>
  <si>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</si>
  <si>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</si>
  <si>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</si>
  <si>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</si>
  <si>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</si>
  <si>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</si>
  <si>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</si>
  <si>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</si>
  <si>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</si>
  <si>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</si>
  <si>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</si>
  <si>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</si>
  <si>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</si>
  <si>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</si>
  <si>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</si>
  <si>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</si>
  <si>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</si>
  <si>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</si>
  <si>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</si>
  <si>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</si>
  <si>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</si>
  <si>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</si>
  <si>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</si>
  <si>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</si>
  <si>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</si>
  <si>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</si>
  <si>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</si>
  <si>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</si>
  <si>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</si>
  <si>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</si>
  <si>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</si>
  <si>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</si>
  <si>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</si>
  <si>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</si>
  <si>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</si>
  <si>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</si>
  <si>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</si>
  <si>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</si>
  <si>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</si>
  <si>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</si>
  <si>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</si>
  <si>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</si>
  <si>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</si>
  <si>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</si>
  <si>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</si>
  <si>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</si>
  <si>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</si>
  <si>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</si>
  <si>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</si>
  <si>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</si>
  <si>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</si>
  <si>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</si>
  <si>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</si>
  <si>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</si>
  <si>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</si>
  <si>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</si>
  <si>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</si>
  <si>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</si>
  <si>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</si>
  <si>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</si>
  <si>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</si>
  <si>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</si>
  <si>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</si>
  <si>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</si>
  <si>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</si>
  <si>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</si>
  <si>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</si>
  <si>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</si>
  <si>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</si>
  <si>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</si>
  <si>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</si>
  <si>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</si>
  <si>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</si>
  <si>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</si>
  <si>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</si>
  <si>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</si>
  <si>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</si>
  <si>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</si>
  <si>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</si>
  <si>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</si>
  <si>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</si>
  <si>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</si>
  <si>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</si>
  <si>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</si>
  <si>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</si>
  <si>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</si>
  <si>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</si>
  <si>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</si>
  <si>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</si>
  <si>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</si>
  <si>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</si>
  <si>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</si>
  <si>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</si>
  <si>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</si>
  <si>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</si>
  <si>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</si>
  <si>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</si>
  <si>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</si>
  <si>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</si>
  <si>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</si>
  <si>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</si>
  <si>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</si>
  <si>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</si>
  <si>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</si>
  <si>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</si>
  <si>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</si>
  <si>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</si>
  <si>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</si>
  <si>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</si>
  <si>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</si>
  <si>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</si>
  <si>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</si>
  <si>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</si>
  <si>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</si>
  <si>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</si>
  <si>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</si>
  <si>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</si>
  <si>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</si>
  <si>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</si>
  <si>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</si>
  <si>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</si>
  <si>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</si>
  <si>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</si>
  <si>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</si>
  <si>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</si>
  <si>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</si>
  <si>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</si>
  <si>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</si>
  <si>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</si>
  <si>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</si>
  <si>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</si>
  <si>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</si>
  <si>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</si>
  <si>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</si>
  <si>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</si>
  <si>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</si>
  <si>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</si>
  <si>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</si>
  <si>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</si>
  <si>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</si>
  <si>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</si>
  <si>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</si>
  <si>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</si>
  <si>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</si>
  <si>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</si>
  <si>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</si>
  <si>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</si>
  <si>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</si>
  <si>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</si>
  <si>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</si>
  <si>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</si>
  <si>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</si>
  <si>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</si>
  <si>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</si>
  <si>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</si>
  <si>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</si>
  <si>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</si>
  <si>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</si>
  <si>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</si>
  <si>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</si>
  <si>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</si>
  <si>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</si>
  <si>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</si>
  <si>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</si>
  <si>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</si>
  <si>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</si>
  <si>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</si>
  <si>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</si>
  <si>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</si>
  <si>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</si>
  <si>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</si>
  <si>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</si>
  <si>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</si>
  <si>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</si>
  <si>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</si>
  <si>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</si>
  <si>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</si>
  <si>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</si>
  <si>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</si>
  <si>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</si>
  <si>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</si>
  <si>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</si>
  <si>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</si>
  <si>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</si>
  <si>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</si>
  <si>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</si>
  <si>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</si>
  <si>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</si>
  <si>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</si>
  <si>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</si>
  <si>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</si>
  <si>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</si>
  <si>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</si>
  <si>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</si>
  <si>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</si>
  <si>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</si>
  <si>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</si>
  <si>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</si>
  <si>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</si>
  <si>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</si>
  <si>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</si>
  <si>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</si>
  <si>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</si>
  <si>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</si>
  <si>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</si>
  <si>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</si>
  <si>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</si>
  <si>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</si>
  <si>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</si>
  <si>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</si>
  <si>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</si>
  <si>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</si>
  <si>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</si>
  <si>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</si>
  <si>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</si>
  <si>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</si>
  <si>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</si>
  <si>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</si>
  <si>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</si>
  <si>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</si>
  <si>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</si>
  <si>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</si>
  <si>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</si>
  <si>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</si>
  <si>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</si>
  <si>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</si>
  <si>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</si>
  <si>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</si>
  <si>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</si>
  <si>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</si>
  <si>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</si>
  <si>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</si>
  <si>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</si>
  <si>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</si>
  <si>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</si>
  <si>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</si>
  <si>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</si>
  <si>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</si>
  <si>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</si>
  <si>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</si>
  <si>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</si>
  <si>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</si>
  <si>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</si>
  <si>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</si>
  <si>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</si>
  <si>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</si>
  <si>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</si>
  <si>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</si>
  <si>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</si>
  <si>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</si>
  <si>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</si>
  <si>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</si>
  <si>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</si>
  <si>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</si>
  <si>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</si>
  <si>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</si>
  <si>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</si>
  <si>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</si>
  <si>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</si>
  <si>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</si>
  <si>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</si>
  <si>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</si>
  <si>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</si>
  <si>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</si>
  <si>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</si>
  <si>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</si>
  <si>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</si>
  <si>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</si>
  <si>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</si>
  <si>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</si>
  <si>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</si>
  <si>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</si>
  <si>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</si>
  <si>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</si>
  <si>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</si>
  <si>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</si>
  <si>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</si>
  <si>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</si>
  <si>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</si>
  <si>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</si>
  <si>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</si>
  <si>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</si>
  <si>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</si>
  <si>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</si>
  <si>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</si>
  <si>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</si>
  <si>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</si>
  <si>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</si>
  <si>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</si>
  <si>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</si>
  <si>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</si>
  <si>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</si>
  <si>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</si>
  <si>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</si>
  <si>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</si>
  <si>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</si>
  <si>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</si>
  <si>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</si>
  <si>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</si>
  <si>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</si>
  <si>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</si>
  <si>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</si>
  <si>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</si>
  <si>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</si>
  <si>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</si>
  <si>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</si>
  <si>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</si>
  <si>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</si>
  <si>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</si>
  <si>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</si>
  <si>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</si>
  <si>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</si>
  <si>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</si>
  <si>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</si>
  <si>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</si>
  <si>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</si>
  <si>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</si>
  <si>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</si>
  <si>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</si>
  <si>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</si>
  <si>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</si>
  <si>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</si>
  <si>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</si>
  <si>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</si>
  <si>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</si>
  <si>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</si>
  <si>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</si>
  <si>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</si>
  <si>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</si>
  <si>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</si>
  <si>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</si>
  <si>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</si>
  <si>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</si>
  <si>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</si>
  <si>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</si>
  <si>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</si>
  <si>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</si>
  <si>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</si>
  <si>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</si>
  <si>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</si>
  <si>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</si>
  <si>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</si>
  <si>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</si>
  <si>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</si>
  <si>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</si>
  <si>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</si>
  <si>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</si>
  <si>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</si>
  <si>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</si>
  <si>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</si>
  <si>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</si>
  <si>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</si>
  <si>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</si>
  <si>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</si>
  <si>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</si>
  <si>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</si>
  <si>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</si>
  <si>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</si>
  <si>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</si>
  <si>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</si>
  <si>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</si>
  <si>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</si>
  <si>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</si>
  <si>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</si>
  <si>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</si>
  <si>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</si>
  <si>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</si>
  <si>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</si>
  <si>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</si>
  <si>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</si>
  <si>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</si>
  <si>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</si>
  <si>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</si>
  <si>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</si>
  <si>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</si>
  <si>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</si>
  <si>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</si>
  <si>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</si>
  <si>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</si>
  <si>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</si>
  <si>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</si>
  <si>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</si>
  <si>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</si>
  <si>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</si>
  <si>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</si>
  <si>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</si>
  <si>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</si>
  <si>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</si>
  <si>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</si>
  <si>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</si>
  <si>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</si>
  <si>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</si>
  <si>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</si>
  <si>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</si>
  <si>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</si>
  <si>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</si>
  <si>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</si>
  <si>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</si>
  <si>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</si>
  <si>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</si>
  <si>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</si>
  <si>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</si>
  <si>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</si>
  <si>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</si>
  <si>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</si>
  <si>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</si>
  <si>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</si>
  <si>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</si>
  <si>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</si>
  <si>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</si>
  <si>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</si>
  <si>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</si>
  <si>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</si>
  <si>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</si>
  <si>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</si>
  <si>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</si>
  <si>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</si>
  <si>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</si>
  <si>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</si>
  <si>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</si>
  <si>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</si>
  <si>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</si>
  <si>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</si>
  <si>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</si>
  <si>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</si>
  <si>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</si>
  <si>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</si>
  <si>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</si>
  <si>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</si>
  <si>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</si>
  <si>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</si>
  <si>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</si>
  <si>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</si>
  <si>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</si>
  <si>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</si>
  <si>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</si>
  <si>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</si>
  <si>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</si>
  <si>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</si>
  <si>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</si>
  <si>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</si>
  <si>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</si>
  <si>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</si>
  <si>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</si>
  <si>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</si>
  <si>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</si>
  <si>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</si>
  <si>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</si>
  <si>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</si>
  <si>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</si>
  <si>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</si>
  <si>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</si>
  <si>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</si>
  <si>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</si>
  <si>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</si>
  <si>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</si>
  <si>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</si>
  <si>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</si>
  <si>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</si>
  <si>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</si>
  <si>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</si>
  <si>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</si>
  <si>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</si>
  <si>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</si>
  <si>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</si>
  <si>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</si>
  <si>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</si>
  <si>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</si>
  <si>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</si>
  <si>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</si>
  <si>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</si>
  <si>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</si>
  <si>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</si>
  <si>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</si>
  <si>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</si>
  <si>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</si>
  <si>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</si>
  <si>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</si>
  <si>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</si>
  <si>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</si>
  <si>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</si>
  <si>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</si>
  <si>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</si>
  <si>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</si>
  <si>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</si>
  <si>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</si>
  <si>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</si>
  <si>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</si>
  <si>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</si>
  <si>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</si>
  <si>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</si>
  <si>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</si>
  <si>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</si>
  <si>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</si>
  <si>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</si>
  <si>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</si>
  <si>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</si>
  <si>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</si>
  <si>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</si>
  <si>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</si>
  <si>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</si>
  <si>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</si>
  <si>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</si>
  <si>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</si>
  <si>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</si>
  <si>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</si>
  <si>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</si>
  <si>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</si>
  <si>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</si>
  <si>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</si>
  <si>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</si>
  <si>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</si>
  <si>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</si>
  <si>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</si>
  <si>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</si>
  <si>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</si>
  <si>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</si>
  <si>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</si>
  <si>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</si>
  <si>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</si>
  <si>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</si>
  <si>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</si>
  <si>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</si>
  <si>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</si>
  <si>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</si>
  <si>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</si>
  <si>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</si>
  <si>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</si>
  <si>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</si>
  <si>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</si>
  <si>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</si>
  <si>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</si>
  <si>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</si>
  <si>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</si>
  <si>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</si>
  <si>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</si>
  <si>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</si>
  <si>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</si>
  <si>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</si>
  <si>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</si>
  <si>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</si>
  <si>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</si>
  <si>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</si>
  <si>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</si>
  <si>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</si>
  <si>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</si>
  <si>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</si>
  <si>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</si>
  <si>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</si>
  <si>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</si>
  <si>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</si>
  <si>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</si>
  <si>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</si>
  <si>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</si>
  <si>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</si>
  <si>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</si>
  <si>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</si>
  <si>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</si>
  <si>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</si>
  <si>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</si>
  <si>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</si>
  <si>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</si>
  <si>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</si>
  <si>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</si>
  <si>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</si>
  <si>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</si>
  <si>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</si>
  <si>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</si>
  <si>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</si>
  <si>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</si>
  <si>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</si>
  <si>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</si>
  <si>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</si>
  <si>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</si>
  <si>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</si>
  <si>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</si>
  <si>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</si>
  <si>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</si>
  <si>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</si>
  <si>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</si>
  <si>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</si>
  <si>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</si>
  <si>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</si>
  <si>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</si>
  <si>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</si>
  <si>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</si>
  <si>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</si>
  <si>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</si>
  <si>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</si>
  <si>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</si>
  <si>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</si>
  <si>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</si>
  <si>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</si>
  <si>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</si>
  <si>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</si>
  <si>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</si>
  <si>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</si>
  <si>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</si>
  <si>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</si>
  <si>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</si>
  <si>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</si>
  <si>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</si>
  <si>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</si>
  <si>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</si>
  <si>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</si>
  <si>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</si>
  <si>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</si>
  <si>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</si>
  <si>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</si>
  <si>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</si>
  <si>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</si>
  <si>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</si>
  <si>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</si>
  <si>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</si>
  <si>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</si>
  <si>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</si>
  <si>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</si>
  <si>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</si>
  <si>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</si>
  <si>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</si>
  <si>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</si>
  <si>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</si>
  <si>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</si>
  <si>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</si>
  <si>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</si>
  <si>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</si>
  <si>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</si>
  <si>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</si>
  <si>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</si>
  <si>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</si>
  <si>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</si>
  <si>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</si>
  <si>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</si>
  <si>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</si>
  <si>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</si>
  <si>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</si>
  <si>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</si>
  <si>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</si>
  <si>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</si>
  <si>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</si>
  <si>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</si>
  <si>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</si>
  <si>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</si>
  <si>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</si>
  <si>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</si>
  <si>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</si>
  <si>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</si>
  <si>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</si>
  <si>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</si>
  <si>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</si>
  <si>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</si>
  <si>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</si>
  <si>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</si>
  <si>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</si>
  <si>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</si>
  <si>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</si>
  <si>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</si>
  <si>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</si>
  <si>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</si>
  <si>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</si>
  <si>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</si>
  <si>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</si>
  <si>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</si>
  <si>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</si>
  <si>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</si>
  <si>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</si>
  <si>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</si>
  <si>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</si>
  <si>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</si>
  <si>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</si>
  <si>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</si>
  <si>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</si>
  <si>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</si>
  <si>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</si>
  <si>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</si>
  <si>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</si>
  <si>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</si>
  <si>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</si>
  <si>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</si>
  <si>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</si>
  <si>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</si>
  <si>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</si>
  <si>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</si>
  <si>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</si>
  <si>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</si>
  <si>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</si>
  <si>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</si>
  <si>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</si>
  <si>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</si>
  <si>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</si>
  <si>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</si>
  <si>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</si>
  <si>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</si>
  <si>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</si>
  <si>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</si>
  <si>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</si>
  <si>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</si>
  <si>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</si>
  <si>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</si>
  <si>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</si>
  <si>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</si>
  <si>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</si>
  <si>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</si>
  <si>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</si>
  <si>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</si>
  <si>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</si>
  <si>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</si>
  <si>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</si>
  <si>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</si>
  <si>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</si>
  <si>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</si>
  <si>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</si>
  <si>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</si>
  <si>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</si>
  <si>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</si>
  <si>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</si>
  <si>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</si>
  <si>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</si>
  <si>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</si>
  <si>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</si>
  <si>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</si>
  <si>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</si>
  <si>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</si>
  <si>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</si>
  <si>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</si>
  <si>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</si>
  <si>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</si>
  <si>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</si>
  <si>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</si>
  <si>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</si>
  <si>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</si>
  <si>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</si>
  <si>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</si>
  <si>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</si>
  <si>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</si>
  <si>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</si>
  <si>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</si>
  <si>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</si>
  <si>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</si>
  <si>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</si>
  <si>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</si>
  <si>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</si>
  <si>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</si>
  <si>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</si>
  <si>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</si>
  <si>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</si>
  <si>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</si>
  <si>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</si>
  <si>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</si>
  <si>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</si>
  <si>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</si>
  <si>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</si>
  <si>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</si>
  <si>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</si>
  <si>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</si>
  <si>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</si>
  <si>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</si>
  <si>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</si>
  <si>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</si>
  <si>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</si>
  <si>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</si>
  <si>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</si>
  <si>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</si>
  <si>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</si>
  <si>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</si>
  <si>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</si>
  <si>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</si>
  <si>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</si>
  <si>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</si>
  <si>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</si>
  <si>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</si>
  <si>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</si>
  <si>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</si>
  <si>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</si>
  <si>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</si>
  <si>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</si>
  <si>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</si>
  <si>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</si>
  <si>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</si>
  <si>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</si>
  <si>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</si>
  <si>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</si>
  <si>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</si>
  <si>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</si>
  <si>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</si>
  <si>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</si>
  <si>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</si>
  <si>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</si>
  <si>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</si>
  <si>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</si>
  <si>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</si>
  <si>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</si>
  <si>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</si>
  <si>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</si>
  <si>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</si>
  <si>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</si>
  <si>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</si>
  <si>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</si>
  <si>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</si>
  <si>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</si>
  <si>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</si>
  <si>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</si>
  <si>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</si>
  <si>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</si>
  <si>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</si>
  <si>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</si>
  <si>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</si>
  <si>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</si>
  <si>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</si>
  <si>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</si>
  <si>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</si>
  <si>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</si>
  <si>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</si>
  <si>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</si>
  <si>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</si>
  <si>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</si>
  <si>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</si>
  <si>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</si>
  <si>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</si>
  <si>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</si>
  <si>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</si>
  <si>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</si>
  <si>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</si>
  <si>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</si>
  <si>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</si>
  <si>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</si>
  <si>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</si>
  <si>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</si>
  <si>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</si>
  <si>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</si>
  <si>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</si>
  <si>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</si>
  <si>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</si>
  <si>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</si>
  <si>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</si>
  <si>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</si>
  <si>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</si>
  <si>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</si>
  <si>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</si>
  <si>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</si>
  <si>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</si>
  <si>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</si>
  <si>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</si>
  <si>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</si>
  <si>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</si>
  <si>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</si>
  <si>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</si>
  <si>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</si>
  <si>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</si>
  <si>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</si>
  <si>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</si>
  <si>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</si>
  <si>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</si>
  <si>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</si>
  <si>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</si>
  <si>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</si>
  <si>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</si>
  <si>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</si>
  <si>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</si>
  <si>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</si>
  <si>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</si>
  <si>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</si>
  <si>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</si>
  <si>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</si>
  <si>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</si>
  <si>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</si>
  <si>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</si>
  <si>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</si>
  <si>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</si>
  <si>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</si>
  <si>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</si>
  <si>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</si>
  <si>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</si>
  <si>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</si>
  <si>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</si>
  <si>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</si>
  <si>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</si>
  <si>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</si>
  <si>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</si>
  <si>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</si>
  <si>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</si>
  <si>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</si>
  <si>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</si>
  <si>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</si>
  <si>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</si>
  <si>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</si>
  <si>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</si>
  <si>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</si>
  <si>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</si>
  <si>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</si>
  <si>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</si>
  <si>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</si>
  <si>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</si>
  <si>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</si>
  <si>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</si>
  <si>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</si>
  <si>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</si>
  <si>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</si>
  <si>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</si>
  <si>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</si>
  <si>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</si>
  <si>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</si>
  <si>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</si>
  <si>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</si>
  <si>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</si>
  <si>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</si>
  <si>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</si>
  <si>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</si>
  <si>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</si>
  <si>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</si>
  <si>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</si>
  <si>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</si>
  <si>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</si>
  <si>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</si>
  <si>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</si>
  <si>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</si>
  <si>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</si>
  <si>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</si>
  <si>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</si>
  <si>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</si>
  <si>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</si>
  <si>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</si>
  <si>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</si>
  <si>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</si>
  <si>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</si>
  <si>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</si>
  <si>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</si>
  <si>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</si>
  <si>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</si>
  <si>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</si>
  <si>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</si>
  <si>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</si>
  <si>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</si>
  <si>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</si>
  <si>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</si>
  <si>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</si>
  <si>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</si>
  <si>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</si>
  <si>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</si>
  <si>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</si>
  <si>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</si>
  <si>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</si>
  <si>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</si>
  <si>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</si>
  <si>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</si>
  <si>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</si>
  <si>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</si>
  <si>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</si>
  <si>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</si>
  <si>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</si>
  <si>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</si>
  <si>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</si>
  <si>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</si>
  <si>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</si>
  <si>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</si>
  <si>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</si>
  <si>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</si>
  <si>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</si>
  <si>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</si>
  <si>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</si>
  <si>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</si>
  <si>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</si>
  <si>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</si>
  <si>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</si>
  <si>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</si>
  <si>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</si>
  <si>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</si>
  <si>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</si>
  <si>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</si>
  <si>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</si>
  <si>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</si>
  <si>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</si>
  <si>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</si>
  <si>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</si>
  <si>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</si>
  <si>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</si>
  <si>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</si>
  <si>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</si>
  <si>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</si>
  <si>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</si>
  <si>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</si>
  <si>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</si>
  <si>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</si>
  <si>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</si>
  <si>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</si>
  <si>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</si>
  <si>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</si>
  <si>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</si>
  <si>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</si>
  <si>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</si>
  <si>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</si>
  <si>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</si>
  <si>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</si>
  <si>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</si>
  <si>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</si>
  <si>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</si>
  <si>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</si>
  <si>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</si>
  <si>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</si>
  <si>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</si>
  <si>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</si>
  <si>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</si>
  <si>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</si>
  <si>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</si>
  <si>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</si>
  <si>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</si>
  <si>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</si>
  <si>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</si>
  <si>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</si>
  <si>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</si>
  <si>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</si>
  <si>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</si>
  <si>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</si>
  <si>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</si>
  <si>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</si>
  <si>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</si>
  <si>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</si>
  <si>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</si>
  <si>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</si>
  <si>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</si>
  <si>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</si>
  <si>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</si>
  <si>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</si>
  <si>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</si>
  <si>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</si>
  <si>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</si>
  <si>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</si>
  <si>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</si>
  <si>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</si>
  <si>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</si>
  <si>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</si>
  <si>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</si>
  <si>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</si>
  <si>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</si>
  <si>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</si>
  <si>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</si>
  <si>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</si>
  <si>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</si>
  <si>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</si>
  <si>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</si>
  <si>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</si>
  <si>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</si>
  <si>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</si>
  <si>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</si>
  <si>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</si>
  <si>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</si>
  <si>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</si>
  <si>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</si>
  <si>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</si>
  <si>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</si>
  <si>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</si>
  <si>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</si>
  <si>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</si>
  <si>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</si>
  <si>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</si>
  <si>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</si>
  <si>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</si>
  <si>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</si>
  <si>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</si>
  <si>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</si>
  <si>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</si>
  <si>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</si>
  <si>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</si>
  <si>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</si>
  <si>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</si>
  <si>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</si>
  <si>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</si>
  <si>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</si>
  <si>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</si>
  <si>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</si>
  <si>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</si>
  <si>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</si>
  <si>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</si>
  <si>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</si>
  <si>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</si>
  <si>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</si>
  <si>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</si>
  <si>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</si>
  <si>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</si>
  <si>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</si>
  <si>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</si>
  <si>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</si>
  <si>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</si>
  <si>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</si>
  <si>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</si>
  <si>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</si>
  <si>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</si>
  <si>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</si>
  <si>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</si>
  <si>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</si>
  <si>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</si>
  <si>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</si>
  <si>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</si>
  <si>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</si>
  <si>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</si>
  <si>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</si>
  <si>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</si>
  <si>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</si>
  <si>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</si>
  <si>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</si>
  <si>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</si>
  <si>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</si>
  <si>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</si>
  <si>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</si>
  <si>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</si>
  <si>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</si>
  <si>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</si>
  <si>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</si>
  <si>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</si>
  <si>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</si>
  <si>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</si>
  <si>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</si>
  <si>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</si>
  <si>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</si>
  <si>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</si>
  <si>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</si>
  <si>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</si>
  <si>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</si>
  <si>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</si>
  <si>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</si>
  <si>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</si>
  <si>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</si>
  <si>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</si>
  <si>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</si>
  <si>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</si>
  <si>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</si>
  <si>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</si>
  <si>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</si>
  <si>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</si>
  <si>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</si>
  <si>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</si>
  <si>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</si>
  <si>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</si>
  <si>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</si>
  <si>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</si>
  <si>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</si>
  <si>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</si>
  <si>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</si>
  <si>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</si>
  <si>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</si>
  <si>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</si>
  <si>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</si>
  <si>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</si>
  <si>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</si>
  <si>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</si>
  <si>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</si>
  <si>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</si>
  <si>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</si>
  <si>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</si>
  <si>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</si>
  <si>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</si>
  <si>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</si>
  <si>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</si>
  <si>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</si>
  <si>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</si>
  <si>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</si>
  <si>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</si>
  <si>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</si>
  <si>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</si>
  <si>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</si>
  <si>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</si>
  <si>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</si>
  <si>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</si>
  <si>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</si>
  <si>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</si>
  <si>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</si>
  <si>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</si>
  <si>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</si>
  <si>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</si>
  <si>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</si>
  <si>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</si>
  <si>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</si>
  <si>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</si>
  <si>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</si>
  <si>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</si>
  <si>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</si>
  <si>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</si>
  <si>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</si>
  <si>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</si>
  <si>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</si>
  <si>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</si>
  <si>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</si>
  <si>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</si>
  <si>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</si>
  <si>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</si>
  <si>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</si>
  <si>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</si>
  <si>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</si>
  <si>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</si>
  <si>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</si>
  <si>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</si>
  <si>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</si>
  <si>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</si>
  <si>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</si>
  <si>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</si>
  <si>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</si>
  <si>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</si>
  <si>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</si>
  <si>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</si>
  <si>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</si>
  <si>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</si>
  <si>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</si>
  <si>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</si>
  <si>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</si>
  <si>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</si>
  <si>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</si>
  <si>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</si>
  <si>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</si>
  <si>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</si>
  <si>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</si>
  <si>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</si>
  <si>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</si>
  <si>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</si>
  <si>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</si>
  <si>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</si>
  <si>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</si>
  <si>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</si>
  <si>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</si>
  <si>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</si>
  <si>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</si>
  <si>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</si>
  <si>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</si>
  <si>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</si>
  <si>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</si>
  <si>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</si>
  <si>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</si>
  <si>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</si>
  <si>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</si>
  <si>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</si>
  <si>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</si>
  <si>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</si>
  <si>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</si>
  <si>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</si>
  <si>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</si>
  <si>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</si>
  <si>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</si>
  <si>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</si>
  <si>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</si>
  <si>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</si>
  <si>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</si>
  <si>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</si>
  <si>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</si>
  <si>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</si>
  <si>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</si>
  <si>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</si>
  <si>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</si>
  <si>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</si>
  <si>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</si>
  <si>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</si>
  <si>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</si>
  <si>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</si>
  <si>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</si>
  <si>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</si>
  <si>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</si>
  <si>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</si>
  <si>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</si>
  <si>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</si>
  <si>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</si>
  <si>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</si>
  <si>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</si>
  <si>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</si>
  <si>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</si>
  <si>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</si>
  <si>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</si>
  <si>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</si>
  <si>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</si>
  <si>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</si>
  <si>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</si>
  <si>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</si>
  <si>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</si>
  <si>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</si>
  <si>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</si>
  <si>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</si>
  <si>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</si>
  <si>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</si>
  <si>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</si>
  <si>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</si>
  <si>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</si>
  <si>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</si>
  <si>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</si>
  <si>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</si>
  <si>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</si>
  <si>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</si>
  <si>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</si>
  <si>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</si>
  <si>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</si>
  <si>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</si>
  <si>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</si>
  <si>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</si>
  <si>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</si>
  <si>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</si>
  <si>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</si>
  <si>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</si>
  <si>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</si>
  <si>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</si>
  <si>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</si>
  <si>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</si>
  <si>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</si>
  <si>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</si>
  <si>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</si>
  <si>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</si>
  <si>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</si>
  <si>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</si>
  <si>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</si>
  <si>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</si>
  <si>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</si>
  <si>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</si>
  <si>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</si>
  <si>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</si>
  <si>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</si>
  <si>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</si>
  <si>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</si>
  <si>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</si>
  <si>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</si>
  <si>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</si>
  <si>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</si>
  <si>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</si>
  <si>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</si>
  <si>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</si>
  <si>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</si>
  <si>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</si>
  <si>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</si>
  <si>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</si>
  <si>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</si>
  <si>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</si>
  <si>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</si>
  <si>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</si>
  <si>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</si>
  <si>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</si>
  <si>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</si>
  <si>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</si>
  <si>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</si>
  <si>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</si>
  <si>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</si>
  <si>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</si>
  <si>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</si>
  <si>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</si>
  <si>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</si>
  <si>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</si>
  <si>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</si>
  <si>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</si>
  <si>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</si>
  <si>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</si>
  <si>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</si>
  <si>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</si>
  <si>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</si>
  <si>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</si>
  <si>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</si>
  <si>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</si>
  <si>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</si>
  <si>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</si>
  <si>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</si>
  <si>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</si>
  <si>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</si>
  <si>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</si>
  <si>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</si>
  <si>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</si>
  <si>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</si>
  <si>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</si>
  <si>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</si>
  <si>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</si>
  <si>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</si>
  <si>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</si>
  <si>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</si>
  <si>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</si>
  <si>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</si>
  <si>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</si>
  <si>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</si>
  <si>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</si>
  <si>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</si>
  <si>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</si>
  <si>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</si>
  <si>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</si>
  <si>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</si>
  <si>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</si>
  <si>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</si>
  <si>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</si>
  <si>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</si>
  <si>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</si>
  <si>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</si>
  <si>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</si>
  <si>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</si>
  <si>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</si>
  <si>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</si>
  <si>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</si>
  <si>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</si>
  <si>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</si>
  <si>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</si>
  <si>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</si>
  <si>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</si>
  <si>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</si>
  <si>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</si>
  <si>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</si>
  <si>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</si>
  <si>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</si>
  <si>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</si>
  <si>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</si>
  <si>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</si>
  <si>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</si>
  <si>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</si>
  <si>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</si>
  <si>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</si>
  <si>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</si>
  <si>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</si>
  <si>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</si>
  <si>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</si>
  <si>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</si>
  <si>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</si>
  <si>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</si>
  <si>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</si>
  <si>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</si>
  <si>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</si>
  <si>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</si>
  <si>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</si>
  <si>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</si>
  <si>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</si>
  <si>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</si>
  <si>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</si>
  <si>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</si>
  <si>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</si>
  <si>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</si>
  <si>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</si>
  <si>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</si>
  <si>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</si>
  <si>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</si>
  <si>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</si>
  <si>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</si>
  <si>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</si>
  <si>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</si>
  <si>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</si>
  <si>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</si>
  <si>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</si>
  <si>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</si>
  <si>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</si>
  <si>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</si>
  <si>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</si>
  <si>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</si>
  <si>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</si>
  <si>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</si>
  <si>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</si>
  <si>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</si>
  <si>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</si>
  <si>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</si>
  <si>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</si>
  <si>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</si>
  <si>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</si>
  <si>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</si>
  <si>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</si>
  <si>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</si>
  <si>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</si>
  <si>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</si>
  <si>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</si>
  <si>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</si>
  <si>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</si>
  <si>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</si>
  <si>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</si>
  <si>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</si>
  <si>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</si>
  <si>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</si>
  <si>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</si>
  <si>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</si>
  <si>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</si>
  <si>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</si>
  <si>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</si>
  <si>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</si>
  <si>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</si>
  <si>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</si>
  <si>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</si>
  <si>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</si>
  <si>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</si>
  <si>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</si>
  <si>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</si>
  <si>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</si>
  <si>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</si>
  <si>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</si>
  <si>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</si>
  <si>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</si>
  <si>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</si>
  <si>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</si>
  <si>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</si>
  <si>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</si>
  <si>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</si>
  <si>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</si>
  <si>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</si>
  <si>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</si>
  <si>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</si>
  <si>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</si>
  <si>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</si>
  <si>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</si>
  <si>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</si>
  <si>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</si>
  <si>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</si>
  <si>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</si>
  <si>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</si>
  <si>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</si>
  <si>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</si>
  <si>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</si>
  <si>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</si>
  <si>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</si>
  <si>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</si>
  <si>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</si>
  <si>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</si>
  <si>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</si>
  <si>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</si>
  <si>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</si>
  <si>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</si>
  <si>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</si>
  <si>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</si>
  <si>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</si>
  <si>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</si>
  <si>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</si>
  <si>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</si>
  <si>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</si>
  <si>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</si>
  <si>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</si>
  <si>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</si>
  <si>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</si>
  <si>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</si>
  <si>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</si>
  <si>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</si>
  <si>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</si>
  <si>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</si>
  <si>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</si>
  <si>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</si>
  <si>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</si>
  <si>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</si>
  <si>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</si>
  <si>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</si>
  <si>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</si>
  <si>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</si>
  <si>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</si>
  <si>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</si>
  <si>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</si>
  <si>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</si>
  <si>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</si>
  <si>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</si>
  <si>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</si>
  <si>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</si>
  <si>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</si>
  <si>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</si>
  <si>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</si>
  <si>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</si>
  <si>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</si>
  <si>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</si>
  <si>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</si>
  <si>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</si>
  <si>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</si>
  <si>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</si>
  <si>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</si>
  <si>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</si>
  <si>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</si>
  <si>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</si>
  <si>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</si>
  <si>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</si>
  <si>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</si>
  <si>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</si>
  <si>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</si>
  <si>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</si>
  <si>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</si>
  <si>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</si>
  <si>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</si>
  <si>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</si>
  <si>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</si>
  <si>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</si>
  <si>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</si>
  <si>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</si>
  <si>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</si>
  <si>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</si>
  <si>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</si>
  <si>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</si>
  <si>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</si>
  <si>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</si>
  <si>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</si>
  <si>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</si>
  <si>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</si>
  <si>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</si>
  <si>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</si>
  <si>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</si>
  <si>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</si>
  <si>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</si>
  <si>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</si>
  <si>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</si>
  <si>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</si>
  <si>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</si>
  <si>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</si>
  <si>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</si>
  <si>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</si>
  <si>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</si>
  <si>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</si>
  <si>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</si>
  <si>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</si>
  <si>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</si>
  <si>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</si>
  <si>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</si>
  <si>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</si>
  <si>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</si>
  <si>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</si>
  <si>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</si>
  <si>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</si>
  <si>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</si>
  <si>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</si>
  <si>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</si>
  <si>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</si>
  <si>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</si>
  <si>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</si>
  <si>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</si>
  <si>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</si>
  <si>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</si>
  <si>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</si>
  <si>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</si>
  <si>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</si>
  <si>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</si>
  <si>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</si>
  <si>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</si>
  <si>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</si>
  <si>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</si>
  <si>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</si>
  <si>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</si>
  <si>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</si>
  <si>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</si>
  <si>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</si>
  <si>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</si>
  <si>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</si>
  <si>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</si>
  <si>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</si>
  <si>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</si>
  <si>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</si>
  <si>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</si>
  <si>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</si>
  <si>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</si>
  <si>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</si>
  <si>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</si>
  <si>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</si>
  <si>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</si>
  <si>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</si>
  <si>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</si>
  <si>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</si>
  <si>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</si>
  <si>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</si>
  <si>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</si>
  <si>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</si>
  <si>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</si>
  <si>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</si>
  <si>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</si>
  <si>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</si>
  <si>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</si>
  <si>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</si>
  <si>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</si>
  <si>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</si>
  <si>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</si>
  <si>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</si>
  <si>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</si>
  <si>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</si>
  <si>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</si>
  <si>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</si>
  <si>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</si>
  <si>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</si>
  <si>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</si>
  <si>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</si>
  <si>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</si>
  <si>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</si>
  <si>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</si>
  <si>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</si>
  <si>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</si>
  <si>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</si>
  <si>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</si>
  <si>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</si>
  <si>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</si>
  <si>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</si>
  <si>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</si>
  <si>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</si>
  <si>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</si>
  <si>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</si>
  <si>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</si>
  <si>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</si>
  <si>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</si>
  <si>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</si>
  <si>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</si>
  <si>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</si>
  <si>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</si>
  <si>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</si>
  <si>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</si>
  <si>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</si>
  <si>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</si>
  <si>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</si>
  <si>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</si>
  <si>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</si>
  <si>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</si>
  <si>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</si>
  <si>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</si>
  <si>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</si>
  <si>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</si>
  <si>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</si>
  <si>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</si>
  <si>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</si>
  <si>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</si>
  <si>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</si>
  <si>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</si>
  <si>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</si>
  <si>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</si>
  <si>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</si>
  <si>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</si>
  <si>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</si>
  <si>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</si>
  <si>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</si>
  <si>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</si>
  <si>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</si>
  <si>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</si>
  <si>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</si>
  <si>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</si>
  <si>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</si>
  <si>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</si>
  <si>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</si>
  <si>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</si>
  <si>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</si>
  <si>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</si>
  <si>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</si>
  <si>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</si>
  <si>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</si>
  <si>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</si>
  <si>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</si>
  <si>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</si>
  <si>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</si>
  <si>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</si>
  <si>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</si>
  <si>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</si>
  <si>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</si>
  <si>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</si>
  <si>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</si>
  <si>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</si>
  <si>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</si>
  <si>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</si>
  <si>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</si>
  <si>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</si>
  <si>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</si>
  <si>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</si>
  <si>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</si>
  <si>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</si>
  <si>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</si>
  <si>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</si>
  <si>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</si>
  <si>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</si>
  <si>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</si>
  <si>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</si>
  <si>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</si>
  <si>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</si>
  <si>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</si>
  <si>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</si>
  <si>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</si>
  <si>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</si>
  <si>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</si>
  <si>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</si>
  <si>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</si>
  <si>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</si>
  <si>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</si>
  <si>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</si>
  <si>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</si>
  <si>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</si>
  <si>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</si>
  <si>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</si>
  <si>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</si>
  <si>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</si>
  <si>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</si>
  <si>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</si>
  <si>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</si>
  <si>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</si>
  <si>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</si>
  <si>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</si>
  <si>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</si>
  <si>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</si>
  <si>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</si>
  <si>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</si>
  <si>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</si>
  <si>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</si>
  <si>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</si>
  <si>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</si>
  <si>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</si>
  <si>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</si>
  <si>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</si>
  <si>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</si>
  <si>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</si>
  <si>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</si>
  <si>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</si>
  <si>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</si>
  <si>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</si>
  <si>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</si>
  <si>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</si>
  <si>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</si>
  <si>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</si>
  <si>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</si>
  <si>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</si>
  <si>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</si>
  <si>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</si>
  <si>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</si>
  <si>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</si>
  <si>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</si>
  <si>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</si>
  <si>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</si>
  <si>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</si>
  <si>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</si>
  <si>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</si>
  <si>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</si>
  <si>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</si>
  <si>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</si>
  <si>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</si>
  <si>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</si>
  <si>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</si>
  <si>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</si>
  <si>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</si>
  <si>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</si>
  <si>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</si>
  <si>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</si>
  <si>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</si>
  <si>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</si>
  <si>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</si>
  <si>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</si>
  <si>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</si>
  <si>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</si>
  <si>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</si>
  <si>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</si>
  <si>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</si>
  <si>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</si>
  <si>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</si>
  <si>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</si>
  <si>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</si>
  <si>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</si>
  <si>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</si>
  <si>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</si>
  <si>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</si>
  <si>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</si>
  <si>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</si>
  <si>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</si>
  <si>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</si>
  <si>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</si>
  <si>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</si>
  <si>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</si>
  <si>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</si>
  <si>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</si>
  <si>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</si>
  <si>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</si>
  <si>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</si>
  <si>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</si>
  <si>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</si>
  <si>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</si>
  <si>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</si>
  <si>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</si>
  <si>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</si>
  <si>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</si>
  <si>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</si>
  <si>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</si>
  <si>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</si>
  <si>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</si>
  <si>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</si>
  <si>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</si>
  <si>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</si>
  <si>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</si>
  <si>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</si>
  <si>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</si>
  <si>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</si>
  <si>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</si>
  <si>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</si>
  <si>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</si>
  <si>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</si>
  <si>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</si>
  <si>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</si>
  <si>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</si>
  <si>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</si>
  <si>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</si>
  <si>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</si>
  <si>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</si>
  <si>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</si>
  <si>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</si>
  <si>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</si>
  <si>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</si>
  <si>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</si>
  <si>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</si>
  <si>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</si>
  <si>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</si>
  <si>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</si>
  <si>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</si>
  <si>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</si>
  <si>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</si>
  <si>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</si>
  <si>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</si>
  <si>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</si>
  <si>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</si>
  <si>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</si>
  <si>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</si>
  <si>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</si>
  <si>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</si>
  <si>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</si>
  <si>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</si>
  <si>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</si>
  <si>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</si>
  <si>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</si>
  <si>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</si>
  <si>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</si>
  <si>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</si>
  <si>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</si>
  <si>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</si>
  <si>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</si>
  <si>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</si>
  <si>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</si>
  <si>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</si>
  <si>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</si>
  <si>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</si>
  <si>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</si>
  <si>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</si>
  <si>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</si>
  <si>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</si>
  <si>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</si>
  <si>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</si>
  <si>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</si>
  <si>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</si>
  <si>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</si>
  <si>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</si>
  <si>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</si>
  <si>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</si>
  <si>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</si>
  <si>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</si>
  <si>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</si>
  <si>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</si>
  <si>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</si>
  <si>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</si>
  <si>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</si>
  <si>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</si>
  <si>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</si>
  <si>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</si>
  <si>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</si>
  <si>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</si>
  <si>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</si>
  <si>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</si>
  <si>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</si>
  <si>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</si>
  <si>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</si>
  <si>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</si>
  <si>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</si>
  <si>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</si>
  <si>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</si>
  <si>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</si>
  <si>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</si>
  <si>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</si>
  <si>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</si>
  <si>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</si>
  <si>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</si>
  <si>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</si>
  <si>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</si>
  <si>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</si>
  <si>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</si>
  <si>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</si>
  <si>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</si>
  <si>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</si>
  <si>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</si>
  <si>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</si>
  <si>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</si>
  <si>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</si>
  <si>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</si>
  <si>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</si>
  <si>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</si>
  <si>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</si>
  <si>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</si>
  <si>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</si>
  <si>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</si>
  <si>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</si>
  <si>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</si>
  <si>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</si>
  <si>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</si>
  <si>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</si>
  <si>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</si>
  <si>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</si>
  <si>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</si>
  <si>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</si>
  <si>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</si>
  <si>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</si>
  <si>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</si>
  <si>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</si>
  <si>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</si>
  <si>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</si>
  <si>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</si>
  <si>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</si>
  <si>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</si>
  <si>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</si>
  <si>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</si>
  <si>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</si>
  <si>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</si>
  <si>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</si>
  <si>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</si>
  <si>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</si>
  <si>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</si>
  <si>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</si>
  <si>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</si>
  <si>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</si>
  <si>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</si>
  <si>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</si>
  <si>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</si>
  <si>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</si>
  <si>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</si>
  <si>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</si>
  <si>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</si>
  <si>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</si>
  <si>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</si>
  <si>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</si>
  <si>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</si>
  <si>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</si>
  <si>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</si>
  <si>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</si>
  <si>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</si>
  <si>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</si>
  <si>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</si>
  <si>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</si>
  <si>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</si>
  <si>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</si>
  <si>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</si>
  <si>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</si>
  <si>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</si>
  <si>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</si>
  <si>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</si>
  <si>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</si>
  <si>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</si>
  <si>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</si>
  <si>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</si>
  <si>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</si>
  <si>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</si>
  <si>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</si>
  <si>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</si>
  <si>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</si>
  <si>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</si>
  <si>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</si>
  <si>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</si>
  <si>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</si>
  <si>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</si>
  <si>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</si>
  <si>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</si>
  <si>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</si>
  <si>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</si>
  <si>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</si>
  <si>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</si>
  <si>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</si>
  <si>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</si>
  <si>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</si>
  <si>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</si>
  <si>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</si>
  <si>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</si>
  <si>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</si>
  <si>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</si>
  <si>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</si>
  <si>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</si>
  <si>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</si>
  <si>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</si>
  <si>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</si>
  <si>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</si>
  <si>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</si>
  <si>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</si>
  <si>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</si>
  <si>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</si>
  <si>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</si>
  <si>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</si>
  <si>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</si>
  <si>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</si>
  <si>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</si>
  <si>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</si>
  <si>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</si>
  <si>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</si>
  <si>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</si>
  <si>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</si>
  <si>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</si>
  <si>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</si>
  <si>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</si>
  <si>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</si>
  <si>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</si>
  <si>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</si>
  <si>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</si>
  <si>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</si>
  <si>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</si>
  <si>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</si>
  <si>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</si>
  <si>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</si>
  <si>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</si>
  <si>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</si>
  <si>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</si>
  <si>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</si>
  <si>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</si>
  <si>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</si>
  <si>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</si>
  <si>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</si>
  <si>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</si>
  <si>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</si>
  <si>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</si>
  <si>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</si>
  <si>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</si>
  <si>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</si>
  <si>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</si>
  <si>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</si>
  <si>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</si>
  <si>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</si>
  <si>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</si>
  <si>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</si>
  <si>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</si>
  <si>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</si>
  <si>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</si>
  <si>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</si>
  <si>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</si>
  <si>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</si>
  <si>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</si>
  <si>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</si>
  <si>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</si>
  <si>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</si>
  <si>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</si>
  <si>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</si>
  <si>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</si>
  <si>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</si>
  <si>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</si>
  <si>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</si>
  <si>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</si>
  <si>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</si>
  <si>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</si>
  <si>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</si>
  <si>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</si>
  <si>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</si>
  <si>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</si>
  <si>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</si>
  <si>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</si>
  <si>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</si>
  <si>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</si>
  <si>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</si>
  <si>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</si>
  <si>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</si>
  <si>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</si>
  <si>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</si>
  <si>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</si>
  <si>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</si>
  <si>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</si>
  <si>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</si>
  <si>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</si>
  <si>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</si>
  <si>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</si>
  <si>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</si>
  <si>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</si>
  <si>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</si>
  <si>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</si>
  <si>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</si>
  <si>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</si>
  <si>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</si>
  <si>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</si>
  <si>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</si>
  <si>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</si>
  <si>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</si>
  <si>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</si>
  <si>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</si>
  <si>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</si>
  <si>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</si>
  <si>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</si>
  <si>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</si>
  <si>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</si>
  <si>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</si>
  <si>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</si>
  <si>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</si>
  <si>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</si>
  <si>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</si>
  <si>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</si>
  <si>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</si>
  <si>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</si>
  <si>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</si>
  <si>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</si>
  <si>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</si>
  <si>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</si>
  <si>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</si>
  <si>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</si>
  <si>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</si>
  <si>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</si>
  <si>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</si>
  <si>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</si>
  <si>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</si>
  <si>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</si>
  <si>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</si>
  <si>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</si>
  <si>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</si>
  <si>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</si>
  <si>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</si>
  <si>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</si>
  <si>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</si>
  <si>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</si>
  <si>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</si>
  <si>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</si>
  <si>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</si>
  <si>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</si>
  <si>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</si>
  <si>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</si>
  <si>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</si>
  <si>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</si>
  <si>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</si>
  <si>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</si>
  <si>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</si>
  <si>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</si>
  <si>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</si>
  <si>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</si>
  <si>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</si>
  <si>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</si>
  <si>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</si>
  <si>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</si>
  <si>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</si>
  <si>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</si>
  <si>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</si>
  <si>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</si>
  <si>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</si>
  <si>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</si>
  <si>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</si>
  <si>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</si>
  <si>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</si>
  <si>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</si>
  <si>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</si>
  <si>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</si>
  <si>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</si>
  <si>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</si>
  <si>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</si>
  <si>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</si>
  <si>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</si>
  <si>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</si>
  <si>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</si>
  <si>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</si>
  <si>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</si>
  <si>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</si>
  <si>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</si>
  <si>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</si>
  <si>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</si>
  <si>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</si>
  <si>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</si>
  <si>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</si>
  <si>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</si>
  <si>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</si>
  <si>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</si>
  <si>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</si>
  <si>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</si>
  <si>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</si>
  <si>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</si>
  <si>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</si>
  <si>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</si>
  <si>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</si>
  <si>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</si>
  <si>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</si>
  <si>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</si>
  <si>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</si>
  <si>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</si>
  <si>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</si>
  <si>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</si>
  <si>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</si>
  <si>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</si>
  <si>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</si>
  <si>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</si>
  <si>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</si>
  <si>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</si>
  <si>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</si>
  <si>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</si>
  <si>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</si>
  <si>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</si>
  <si>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</si>
  <si>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</si>
  <si>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</si>
  <si>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</si>
  <si>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</si>
  <si>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</si>
  <si>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</si>
  <si>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</si>
  <si>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</si>
  <si>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</si>
  <si>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</si>
  <si>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</si>
  <si>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</si>
  <si>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</si>
  <si>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</si>
  <si>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</si>
  <si>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</si>
  <si>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</si>
  <si>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</si>
  <si>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</si>
  <si>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</si>
  <si>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</si>
  <si>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</si>
  <si>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</si>
  <si>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</si>
  <si>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</si>
  <si>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</si>
  <si>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</si>
  <si>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</si>
  <si>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</si>
  <si>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</si>
  <si>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</si>
  <si>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</si>
  <si>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</si>
  <si>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</si>
  <si>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</si>
  <si>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</si>
  <si>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</si>
  <si>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</si>
  <si>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</si>
  <si>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</si>
  <si>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</si>
  <si>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</si>
  <si>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</si>
  <si>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</si>
  <si>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</si>
  <si>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</si>
  <si>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</si>
  <si>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</si>
  <si>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</si>
  <si>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</si>
  <si>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</si>
  <si>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</si>
  <si>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</si>
  <si>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</si>
  <si>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</si>
  <si>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</si>
  <si>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</si>
  <si>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</si>
  <si>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</si>
  <si>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</si>
  <si>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</si>
  <si>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</si>
  <si>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</si>
  <si>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</si>
  <si>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</si>
  <si>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</si>
  <si>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</si>
  <si>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</si>
  <si>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</si>
  <si>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</si>
  <si>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</si>
  <si>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</si>
  <si>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</si>
  <si>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</si>
  <si>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</si>
  <si>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</si>
  <si>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</si>
  <si>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</si>
  <si>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</si>
  <si>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</si>
  <si>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</si>
  <si>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</si>
  <si>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</si>
  <si>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</si>
  <si>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</si>
  <si>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</si>
  <si>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</si>
  <si>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</si>
  <si>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</si>
  <si>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</si>
  <si>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</si>
  <si>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</si>
  <si>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</si>
  <si>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</si>
  <si>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</si>
  <si>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</si>
  <si>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</si>
  <si>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</si>
  <si>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</si>
  <si>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</si>
  <si>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</si>
  <si>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</si>
  <si>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</si>
  <si>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</si>
  <si>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</si>
  <si>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</si>
  <si>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</si>
  <si>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</si>
  <si>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</si>
  <si>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</si>
  <si>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</si>
  <si>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</si>
  <si>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</si>
  <si>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</si>
  <si>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</si>
  <si>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</si>
  <si>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</si>
  <si>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</si>
  <si>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</si>
  <si>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</si>
  <si>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</si>
  <si>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</si>
  <si>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</si>
  <si>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</si>
  <si>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</si>
  <si>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</si>
  <si>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</si>
  <si>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</si>
  <si>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</si>
  <si>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</si>
  <si>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</si>
  <si>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</si>
  <si>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</si>
  <si>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</si>
  <si>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</si>
  <si>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</si>
  <si>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</si>
  <si>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</si>
  <si>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</si>
  <si>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</si>
  <si>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</si>
  <si>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</si>
  <si>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</si>
  <si>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</si>
  <si>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</si>
  <si>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</si>
  <si>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</si>
  <si>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</si>
  <si>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</si>
  <si>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</si>
  <si>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</si>
  <si>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</si>
  <si>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</si>
  <si>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</si>
  <si>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</si>
  <si>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</si>
  <si>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</si>
  <si>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</si>
  <si>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</si>
  <si>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</si>
  <si>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</si>
  <si>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</si>
  <si>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</si>
  <si>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</si>
  <si>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</si>
  <si>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</si>
  <si>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</si>
  <si>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</si>
  <si>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</si>
  <si>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</si>
  <si>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</si>
  <si>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</si>
  <si>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</si>
  <si>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</si>
  <si>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</si>
  <si>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</si>
  <si>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</si>
  <si>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</si>
  <si>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</si>
  <si>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</si>
  <si>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</si>
  <si>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</si>
  <si>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</si>
  <si>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</si>
  <si>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</si>
  <si>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</si>
  <si>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</si>
  <si>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</si>
  <si>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</si>
  <si>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</si>
  <si>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</si>
  <si>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</si>
  <si>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</si>
  <si>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</si>
  <si>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</si>
  <si>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</si>
  <si>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</si>
  <si>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</si>
  <si>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</si>
  <si>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</si>
  <si>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</si>
  <si>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</si>
  <si>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</si>
  <si>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</si>
  <si>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</si>
  <si>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</si>
  <si>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</si>
  <si>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</si>
  <si>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</si>
  <si>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</si>
  <si>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</si>
  <si>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</si>
  <si>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</si>
  <si>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</si>
  <si>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</si>
  <si>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</si>
  <si>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</si>
  <si>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</si>
  <si>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</si>
  <si>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</si>
  <si>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</si>
  <si>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</si>
  <si>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</si>
  <si>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</si>
  <si>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</si>
  <si>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</si>
  <si>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</si>
  <si>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</si>
  <si>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</si>
  <si>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</si>
  <si>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</si>
  <si>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</si>
  <si>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</si>
  <si>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</si>
  <si>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</si>
  <si>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</si>
  <si>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</si>
  <si>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</si>
  <si>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</si>
  <si>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</si>
  <si>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</si>
  <si>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</si>
  <si>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</si>
  <si>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</si>
  <si>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</si>
  <si>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</si>
  <si>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</si>
  <si>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</si>
  <si>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</si>
  <si>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</si>
  <si>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</si>
  <si>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</si>
  <si>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</si>
  <si>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</si>
  <si>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</si>
  <si>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</si>
  <si>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</si>
  <si>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</si>
  <si>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</si>
  <si>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</si>
  <si>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</si>
  <si>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</si>
  <si>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</si>
  <si>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</si>
  <si>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</si>
  <si>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</si>
  <si>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</si>
  <si>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</si>
  <si>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</si>
  <si>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</si>
  <si>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</si>
  <si>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</si>
  <si>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</si>
  <si>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</si>
  <si>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</si>
  <si>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</si>
  <si>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</si>
  <si>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</si>
  <si>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</si>
  <si>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</si>
  <si>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</si>
  <si>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</si>
  <si>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</si>
  <si>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</si>
  <si>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</si>
  <si>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</si>
  <si>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</si>
  <si>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</si>
  <si>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</si>
  <si>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</si>
  <si>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</si>
  <si>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</si>
  <si>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</si>
  <si>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</si>
  <si>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</si>
  <si>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</si>
  <si>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</si>
  <si>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</si>
  <si>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</si>
  <si>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</si>
  <si>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</si>
  <si>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</si>
  <si>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</si>
  <si>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</si>
  <si>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</si>
  <si>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</si>
  <si>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</si>
  <si>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</si>
  <si>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</si>
  <si>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</si>
  <si>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</si>
  <si>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</si>
  <si>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</si>
  <si>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</si>
  <si>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</si>
  <si>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</si>
  <si>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</si>
  <si>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</si>
  <si>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</si>
  <si>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</si>
  <si>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</si>
  <si>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</si>
  <si>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</si>
  <si>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</si>
  <si>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</si>
  <si>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</si>
  <si>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</si>
  <si>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</si>
  <si>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</si>
  <si>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</si>
  <si>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</si>
  <si>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</si>
  <si>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</si>
  <si>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</si>
  <si>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</si>
  <si>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</si>
  <si>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</si>
  <si>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</si>
  <si>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</si>
  <si>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</si>
  <si>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</si>
  <si>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</si>
  <si>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</si>
  <si>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</si>
  <si>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</si>
  <si>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</si>
  <si>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</si>
  <si>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</si>
  <si>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</si>
  <si>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</si>
  <si>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</si>
  <si>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</si>
  <si>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</si>
  <si>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</si>
  <si>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</si>
  <si>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</si>
  <si>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</si>
  <si>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</si>
  <si>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</si>
  <si>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</si>
  <si>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</si>
  <si>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</si>
  <si>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</si>
  <si>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</si>
  <si>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</si>
  <si>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</si>
  <si>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</si>
  <si>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</si>
  <si>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</si>
  <si>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</si>
  <si>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</si>
  <si>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</si>
  <si>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</si>
  <si>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</si>
  <si>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</si>
  <si>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</si>
  <si>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</si>
  <si>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</si>
  <si>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</si>
  <si>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</si>
  <si>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</si>
  <si>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</si>
  <si>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</si>
  <si>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</si>
  <si>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</si>
  <si>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</si>
  <si>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</si>
  <si>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</si>
  <si>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</si>
  <si>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</si>
  <si>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</si>
  <si>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</si>
  <si>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</si>
  <si>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</si>
  <si>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</si>
  <si>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</si>
  <si>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</si>
  <si>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</si>
  <si>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</si>
  <si>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</si>
  <si>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</si>
  <si>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</si>
  <si>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</si>
  <si>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</si>
  <si>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</si>
  <si>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</si>
  <si>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</si>
  <si>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</si>
  <si>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</si>
  <si>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</si>
  <si>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</si>
  <si>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</si>
  <si>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</si>
  <si>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</si>
  <si>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</si>
  <si>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</si>
  <si>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</si>
  <si>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</si>
  <si>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</si>
  <si>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</si>
  <si>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</si>
  <si>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</si>
  <si>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</si>
  <si>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</si>
  <si>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</si>
  <si>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</si>
  <si>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</si>
  <si>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</si>
  <si>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</si>
  <si>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</si>
  <si>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</si>
  <si>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</si>
  <si>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</si>
  <si>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</si>
  <si>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</si>
  <si>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</si>
  <si>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</si>
  <si>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</si>
  <si>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</si>
  <si>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</si>
  <si>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</si>
  <si>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</si>
  <si>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</si>
  <si>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</si>
  <si>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</si>
  <si>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</si>
  <si>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</si>
  <si>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</si>
  <si>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</si>
  <si>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</si>
  <si>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</si>
  <si>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</si>
  <si>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</si>
  <si>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</si>
  <si>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</si>
  <si>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</si>
  <si>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</si>
  <si>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</si>
  <si>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</si>
  <si>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</si>
  <si>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</si>
  <si>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</si>
  <si>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</si>
  <si>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</si>
  <si>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</si>
  <si>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</si>
  <si>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</si>
  <si>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</si>
  <si>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</si>
  <si>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</si>
  <si>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</si>
  <si>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</si>
  <si>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</si>
  <si>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</si>
  <si>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</si>
  <si>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</si>
  <si>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</si>
  <si>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</si>
  <si>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</si>
  <si>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</si>
  <si>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</si>
  <si>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</si>
  <si>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</si>
  <si>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</si>
  <si>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</si>
  <si>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</si>
  <si>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</si>
  <si>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</si>
  <si>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</si>
  <si>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</si>
  <si>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</si>
  <si>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</si>
  <si>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</si>
  <si>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</si>
  <si>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</si>
  <si>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</si>
  <si>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</si>
  <si>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</si>
  <si>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</si>
  <si>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</si>
  <si>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</si>
  <si>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</si>
  <si>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</si>
  <si>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</si>
  <si>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</si>
  <si>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</si>
  <si>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</si>
  <si>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</si>
  <si>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</si>
  <si>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</si>
  <si>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</si>
  <si>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</si>
  <si>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</si>
  <si>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</si>
  <si>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</si>
  <si>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</si>
  <si>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</si>
  <si>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</si>
  <si>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</si>
  <si>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</si>
  <si>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</si>
  <si>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</si>
  <si>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</si>
  <si>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</si>
  <si>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</si>
  <si>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</si>
  <si>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</si>
  <si>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</si>
  <si>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</si>
  <si>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</si>
  <si>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</si>
  <si>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</si>
  <si>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</si>
  <si>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</si>
  <si>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</si>
  <si>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</si>
  <si>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</si>
  <si>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</si>
  <si>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</si>
  <si>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</si>
  <si>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</si>
  <si>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</si>
  <si>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</si>
  <si>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</si>
  <si>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</si>
  <si>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</si>
  <si>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</si>
  <si>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</si>
  <si>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</si>
  <si>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</si>
  <si>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</si>
  <si>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</si>
  <si>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</si>
  <si>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</si>
  <si>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</si>
  <si>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</si>
  <si>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</si>
  <si>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</si>
  <si>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</si>
  <si>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</si>
  <si>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</si>
  <si>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</si>
  <si>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</si>
  <si>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</si>
  <si>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</si>
  <si>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</si>
  <si>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</si>
  <si>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</si>
  <si>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</si>
  <si>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</si>
  <si>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</si>
  <si>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</si>
  <si>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</si>
  <si>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</si>
  <si>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</si>
  <si>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</si>
  <si>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</si>
  <si>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</si>
  <si>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</si>
  <si>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</si>
  <si>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</si>
  <si>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</si>
  <si>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</si>
  <si>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</si>
  <si>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</si>
  <si>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</si>
  <si>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</si>
  <si>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</si>
  <si>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</si>
  <si>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</si>
  <si>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</si>
  <si>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</si>
  <si>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</si>
  <si>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</si>
  <si>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</si>
  <si>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</si>
  <si>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</si>
  <si>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</si>
  <si>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</si>
  <si>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</si>
  <si>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</si>
  <si>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</si>
  <si>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</si>
  <si>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</si>
  <si>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</si>
  <si>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</si>
  <si>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</si>
  <si>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</si>
  <si>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</si>
  <si>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</si>
  <si>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</si>
  <si>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</si>
  <si>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</si>
  <si>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</si>
  <si>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</si>
  <si>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</si>
  <si>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</si>
  <si>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</si>
  <si>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</si>
  <si>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</si>
  <si>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</si>
  <si>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</si>
  <si>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</si>
  <si>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</si>
  <si>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</si>
  <si>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</si>
  <si>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</si>
  <si>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</si>
  <si>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</si>
  <si>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</si>
  <si>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</si>
  <si>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</si>
  <si>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</si>
  <si>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</si>
  <si>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</si>
  <si>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</si>
  <si>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</si>
  <si>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</si>
  <si>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</si>
  <si>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</si>
  <si>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</si>
  <si>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</si>
  <si>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</si>
  <si>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</si>
  <si>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</si>
  <si>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</si>
  <si>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</si>
  <si>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</si>
  <si>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</si>
  <si>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</si>
  <si>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</si>
  <si>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</si>
  <si>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</si>
  <si>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</si>
  <si>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</si>
  <si>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</si>
  <si>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</si>
  <si>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</si>
  <si>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</si>
  <si>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</si>
  <si>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</si>
  <si>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</si>
  <si>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</si>
  <si>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</si>
  <si>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</si>
  <si>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</si>
  <si>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</si>
  <si>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</si>
  <si>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</si>
  <si>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</si>
  <si>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</si>
  <si>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</si>
  <si>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</si>
  <si>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</si>
  <si>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</si>
  <si>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</si>
  <si>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</si>
  <si>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</si>
  <si>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</si>
  <si>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</si>
  <si>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</si>
  <si>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</si>
  <si>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</si>
  <si>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</si>
  <si>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</si>
  <si>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</si>
  <si>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</si>
  <si>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</si>
  <si>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</si>
  <si>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</si>
  <si>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</si>
  <si>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</si>
  <si>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</si>
  <si>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</si>
  <si>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</si>
  <si>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</si>
  <si>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</si>
  <si>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</si>
  <si>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</si>
  <si>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</si>
  <si>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</si>
  <si>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</si>
  <si>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</si>
  <si>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</si>
  <si>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</si>
  <si>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</si>
  <si>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</si>
  <si>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</si>
  <si>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</si>
  <si>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</si>
  <si>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</si>
  <si>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</si>
  <si>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</si>
  <si>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</si>
  <si>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</si>
  <si>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</si>
  <si>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</si>
  <si>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</si>
  <si>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</si>
  <si>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</si>
  <si>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</si>
  <si>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</si>
  <si>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</si>
  <si>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</si>
  <si>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</si>
  <si>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</si>
  <si>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</si>
  <si>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</si>
  <si>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</si>
  <si>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</si>
  <si>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</si>
  <si>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</si>
  <si>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</si>
  <si>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</si>
  <si>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</si>
  <si>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</si>
  <si>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</si>
  <si>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</si>
  <si>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</si>
  <si>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</si>
  <si>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</si>
  <si>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</si>
  <si>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</si>
  <si>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</si>
  <si>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</si>
  <si>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</si>
  <si>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</si>
  <si>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</si>
  <si>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</si>
  <si>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</si>
  <si>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</si>
  <si>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</si>
  <si>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</si>
  <si>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</si>
  <si>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</si>
  <si>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</si>
  <si>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</si>
  <si>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</si>
  <si>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</si>
  <si>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</si>
  <si>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</si>
  <si>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</si>
  <si>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</si>
  <si>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</si>
  <si>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</si>
  <si>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</si>
  <si>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</si>
  <si>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</si>
  <si>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</si>
  <si>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</si>
  <si>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</si>
  <si>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</si>
  <si>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</si>
  <si>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</si>
  <si>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</si>
  <si>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</si>
  <si>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</si>
  <si>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</si>
  <si>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</si>
  <si>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</si>
  <si>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</si>
  <si>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</si>
  <si>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</si>
  <si>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</si>
  <si>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</si>
  <si>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</si>
  <si>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</si>
  <si>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</si>
  <si>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</si>
  <si>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</si>
  <si>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</si>
  <si>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</si>
  <si>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</si>
  <si>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</si>
  <si>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</si>
  <si>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</si>
  <si>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</si>
  <si>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</si>
  <si>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</si>
  <si>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</si>
  <si>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</si>
  <si>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</si>
  <si>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</si>
  <si>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</si>
  <si>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</si>
  <si>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</si>
  <si>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</si>
  <si>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</si>
  <si>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</si>
  <si>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</si>
  <si>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</si>
  <si>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</si>
  <si>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</si>
  <si>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</si>
  <si>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</si>
  <si>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</si>
  <si>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</si>
  <si>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</si>
  <si>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</si>
  <si>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</si>
  <si>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</si>
  <si>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</si>
  <si>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</si>
  <si>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</si>
  <si>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</si>
  <si>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</si>
  <si>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</si>
  <si>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</si>
  <si>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</si>
  <si>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</si>
  <si>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</si>
  <si>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</si>
  <si>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</si>
  <si>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</si>
  <si>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</si>
  <si>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</si>
  <si>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</si>
  <si>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</si>
  <si>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</si>
  <si>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</si>
  <si>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</si>
  <si>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</si>
  <si>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</si>
  <si>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</si>
  <si>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</si>
  <si>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</si>
  <si>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</si>
  <si>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</si>
  <si>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</si>
  <si>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</si>
  <si>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</si>
  <si>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</si>
  <si>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</si>
  <si>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</si>
  <si>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</si>
  <si>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</si>
  <si>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</si>
  <si>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</si>
  <si>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</si>
  <si>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</si>
  <si>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</si>
  <si>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</si>
  <si>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</si>
  <si>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</si>
  <si>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</si>
  <si>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</si>
  <si>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</si>
  <si>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</si>
  <si>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</si>
  <si>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</si>
  <si>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</si>
  <si>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</si>
  <si>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</si>
  <si>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</si>
  <si>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</si>
  <si>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</si>
  <si>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</si>
  <si>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</si>
  <si>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</si>
  <si>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</si>
  <si>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</si>
  <si>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</si>
  <si>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</si>
  <si>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</si>
  <si>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</si>
  <si>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</si>
  <si>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</si>
  <si>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</si>
  <si>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</si>
  <si>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</si>
  <si>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</si>
  <si>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</si>
  <si>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</si>
  <si>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</si>
  <si>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</si>
  <si>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</si>
  <si>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</si>
  <si>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</si>
  <si>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</si>
  <si>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</si>
  <si>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</si>
  <si>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</si>
  <si>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</si>
  <si>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</si>
  <si>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</si>
  <si>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</si>
  <si>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</si>
  <si>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</si>
  <si>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</si>
  <si>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</si>
  <si>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</si>
  <si>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</si>
  <si>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</si>
  <si>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</si>
  <si>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</si>
  <si>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</si>
  <si>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</si>
  <si>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</si>
  <si>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</si>
  <si>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</si>
  <si>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</si>
  <si>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</si>
  <si>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</si>
  <si>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</si>
  <si>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</si>
  <si>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</si>
  <si>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</si>
  <si>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</si>
  <si>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</si>
  <si>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</si>
  <si>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</si>
  <si>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</si>
  <si>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</si>
  <si>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</si>
  <si>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</si>
  <si>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</si>
  <si>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</si>
  <si>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</si>
  <si>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</si>
  <si>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</si>
  <si>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</si>
  <si>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</si>
  <si>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</si>
  <si>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</si>
  <si>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</si>
  <si>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</si>
  <si>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</si>
  <si>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</si>
  <si>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</si>
  <si>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</si>
  <si>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</si>
  <si>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</si>
  <si>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</si>
  <si>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</si>
  <si>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</si>
  <si>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</si>
  <si>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</si>
  <si>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</si>
  <si>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</si>
  <si>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</si>
  <si>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</si>
  <si>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</si>
  <si>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</si>
  <si>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</si>
  <si>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</si>
  <si>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</si>
  <si>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</si>
  <si>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</si>
  <si>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</si>
  <si>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</si>
  <si>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</si>
  <si>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</si>
  <si>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</si>
  <si>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</si>
  <si>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</si>
  <si>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</si>
  <si>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</si>
  <si>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</si>
  <si>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</si>
  <si>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</si>
  <si>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</si>
  <si>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</si>
  <si>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</si>
  <si>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</si>
  <si>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</si>
  <si>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</si>
  <si>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</si>
  <si>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</si>
  <si>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</si>
  <si>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</si>
  <si>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</si>
  <si>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</si>
  <si>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</si>
  <si>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</si>
  <si>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</si>
  <si>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</si>
  <si>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</si>
  <si>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</si>
  <si>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</si>
  <si>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</si>
  <si>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</si>
  <si>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</si>
  <si>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</si>
  <si>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</si>
  <si>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</si>
  <si>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</si>
  <si>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</si>
  <si>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</si>
  <si>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</si>
  <si>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</si>
  <si>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</si>
  <si>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</si>
  <si>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</si>
  <si>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</si>
  <si>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</si>
  <si>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</si>
  <si>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</si>
  <si>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</si>
  <si>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</si>
  <si>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</si>
  <si>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</si>
  <si>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</si>
  <si>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</si>
  <si>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</si>
  <si>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</si>
  <si>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</si>
  <si>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</si>
  <si>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</si>
  <si>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</si>
  <si>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</si>
  <si>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</si>
  <si>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</si>
  <si>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</si>
  <si>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</si>
  <si>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</si>
  <si>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</si>
  <si>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</si>
  <si>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</si>
  <si>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</si>
  <si>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</si>
  <si>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</si>
  <si>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</si>
  <si>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</si>
  <si>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</si>
  <si>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</si>
  <si>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</si>
  <si>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</si>
  <si>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</si>
  <si>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</si>
  <si>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</si>
  <si>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</si>
  <si>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</si>
  <si>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</si>
  <si>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</si>
  <si>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</si>
  <si>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</si>
  <si>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</si>
  <si>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</si>
  <si>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</si>
  <si>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</si>
  <si>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</si>
  <si>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</si>
  <si>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</si>
  <si>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</si>
  <si>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</si>
  <si>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</si>
  <si>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</si>
  <si>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</si>
  <si>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</si>
  <si>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</si>
  <si>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</si>
  <si>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</si>
  <si>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</si>
  <si>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</si>
  <si>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</si>
  <si>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</si>
  <si>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</si>
  <si>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</si>
  <si>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</si>
  <si>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</si>
  <si>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</si>
  <si>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</si>
  <si>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</si>
  <si>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</si>
  <si>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</si>
  <si>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</si>
  <si>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</si>
  <si>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</si>
  <si>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</si>
  <si>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</si>
  <si>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</si>
  <si>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</si>
  <si>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</si>
  <si>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</si>
  <si>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</si>
  <si>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</si>
  <si>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</si>
  <si>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</si>
  <si>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</si>
  <si>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</si>
  <si>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</si>
  <si>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</si>
  <si>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</si>
  <si>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</si>
  <si>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</si>
  <si>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</si>
  <si>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</si>
  <si>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</si>
  <si>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</si>
  <si>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</si>
  <si>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</si>
  <si>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</si>
  <si>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</si>
  <si>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</si>
  <si>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</si>
  <si>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</si>
  <si>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</si>
  <si>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</si>
  <si>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</si>
  <si>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</si>
  <si>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</si>
  <si>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</si>
  <si>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</si>
  <si>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</si>
  <si>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</si>
  <si>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</si>
  <si>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</si>
  <si>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</si>
  <si>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</si>
  <si>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</si>
  <si>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</si>
  <si>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</si>
  <si>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</si>
  <si>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</si>
  <si>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</si>
  <si>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</si>
  <si>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</si>
  <si>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</si>
  <si>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</si>
  <si>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</si>
  <si>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</si>
  <si>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</si>
  <si>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</si>
  <si>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</si>
  <si>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</si>
  <si>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</si>
  <si>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</si>
  <si>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</si>
  <si>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</si>
  <si>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</si>
  <si>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</si>
  <si>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</si>
  <si>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</si>
  <si>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</si>
  <si>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</si>
  <si>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</si>
  <si>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</si>
  <si>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</si>
  <si>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</si>
  <si>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</si>
  <si>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</si>
  <si>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</si>
  <si>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</si>
  <si>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</si>
  <si>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</si>
  <si>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</si>
  <si>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</si>
  <si>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</si>
  <si>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</si>
  <si>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</si>
  <si>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</si>
  <si>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</si>
  <si>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</si>
  <si>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</si>
  <si>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</si>
  <si>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</si>
  <si>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</si>
  <si>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</si>
  <si>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</si>
  <si>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</si>
  <si>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</si>
  <si>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</si>
  <si>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</si>
  <si>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</si>
  <si>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</si>
  <si>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</si>
  <si>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</si>
  <si>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</si>
  <si>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</si>
  <si>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</si>
  <si>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</si>
  <si>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</si>
  <si>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</si>
  <si>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</si>
  <si>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</si>
  <si>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</si>
  <si>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</si>
  <si>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</si>
  <si>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</si>
  <si>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</si>
  <si>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</si>
  <si>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</si>
  <si>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</si>
  <si>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</si>
  <si>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</si>
  <si>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</si>
  <si>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</si>
  <si>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</si>
  <si>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</si>
  <si>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</si>
  <si>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</si>
  <si>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</si>
  <si>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</si>
  <si>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</si>
  <si>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</si>
  <si>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</si>
  <si>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</si>
  <si>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</si>
  <si>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</si>
  <si>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</si>
  <si>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</si>
  <si>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</si>
  <si>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</si>
  <si>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</si>
  <si>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</si>
  <si>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</si>
  <si>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</si>
  <si>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</si>
  <si>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</si>
  <si>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</si>
  <si>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</si>
  <si>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</si>
  <si>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</si>
  <si>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</si>
  <si>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</si>
  <si>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</si>
  <si>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</si>
  <si>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</si>
  <si>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</si>
  <si>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</si>
  <si>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</si>
  <si>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</si>
  <si>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</si>
  <si>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</si>
  <si>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</si>
  <si>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</si>
  <si>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</si>
  <si>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</si>
  <si>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</si>
  <si>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</si>
  <si>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</si>
  <si>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</si>
  <si>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</si>
  <si>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</si>
  <si>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</si>
  <si>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</si>
  <si>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</si>
  <si>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</si>
  <si>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</si>
  <si>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</si>
  <si>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</si>
  <si>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</si>
  <si>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</si>
  <si>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</si>
  <si>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</si>
  <si>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</si>
  <si>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</si>
  <si>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</si>
  <si>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</si>
  <si>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</si>
  <si>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</si>
  <si>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</si>
  <si>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</si>
  <si>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</si>
  <si>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</si>
  <si>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</si>
  <si>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</si>
  <si>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</si>
  <si>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</si>
  <si>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</si>
  <si>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</si>
  <si>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</si>
  <si>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</si>
  <si>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</si>
  <si>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</si>
  <si>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</si>
  <si>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</si>
  <si>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</si>
  <si>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</si>
  <si>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</si>
  <si>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</si>
  <si>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</si>
  <si>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</si>
  <si>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</si>
  <si>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</si>
  <si>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</si>
  <si>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</si>
  <si>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</si>
  <si>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</si>
  <si>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</si>
  <si>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</si>
  <si>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</si>
  <si>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</si>
  <si>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</si>
  <si>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</si>
  <si>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</si>
  <si>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</si>
  <si>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</si>
  <si>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</si>
  <si>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</si>
  <si>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</si>
  <si>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</si>
  <si>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</si>
  <si>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</si>
  <si>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</si>
  <si>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</si>
  <si>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</si>
  <si>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</si>
  <si>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</si>
  <si>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</si>
  <si>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</si>
  <si>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</si>
  <si>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</si>
  <si>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</si>
  <si>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</si>
  <si>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</si>
  <si>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</si>
  <si>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</si>
  <si>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</si>
  <si>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</si>
  <si>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</si>
  <si>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</si>
  <si>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</si>
  <si>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</si>
  <si>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</si>
  <si>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</si>
  <si>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</si>
  <si>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</si>
  <si>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</si>
  <si>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</si>
  <si>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</si>
  <si>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</si>
  <si>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</si>
  <si>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</si>
  <si>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</si>
  <si>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</si>
  <si>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</si>
  <si>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</si>
  <si>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</si>
  <si>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</si>
  <si>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</si>
  <si>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</si>
  <si>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</si>
  <si>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</si>
  <si>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</si>
  <si>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</si>
  <si>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</si>
  <si>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</si>
  <si>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</si>
  <si>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</si>
  <si>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</si>
  <si>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</si>
  <si>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</si>
  <si>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</si>
  <si>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</si>
  <si>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</si>
  <si>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</si>
  <si>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</si>
  <si>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</si>
  <si>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</si>
  <si>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</si>
  <si>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</si>
  <si>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</si>
  <si>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</si>
  <si>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</si>
  <si>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</si>
  <si>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</si>
  <si>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</si>
  <si>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</si>
  <si>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</si>
  <si>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</si>
  <si>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</si>
  <si>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</si>
  <si>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</si>
  <si>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</si>
  <si>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</si>
  <si>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</si>
  <si>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</si>
  <si>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</si>
  <si>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</si>
  <si>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</si>
  <si>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</si>
  <si>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</si>
  <si>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</si>
  <si>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</si>
  <si>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</si>
  <si>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</si>
  <si>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</si>
  <si>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</si>
  <si>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</si>
  <si>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</si>
  <si>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</si>
  <si>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</si>
  <si>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</si>
  <si>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</si>
  <si>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</si>
  <si>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</si>
  <si>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</si>
  <si>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</si>
  <si>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</si>
  <si>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</si>
  <si>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</si>
  <si>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</si>
  <si>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</si>
  <si>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</si>
  <si>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</si>
  <si>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</si>
  <si>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</si>
  <si>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</si>
  <si>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</si>
  <si>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</si>
  <si>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</si>
  <si>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</si>
  <si>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</si>
  <si>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</si>
  <si>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</si>
  <si>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</si>
  <si>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</si>
  <si>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</si>
  <si>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</si>
  <si>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</si>
  <si>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</si>
  <si>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</si>
  <si>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</si>
  <si>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</si>
  <si>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</si>
  <si>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</si>
  <si>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</si>
  <si>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</si>
  <si>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</si>
  <si>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</si>
  <si>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</si>
  <si>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</si>
  <si>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</si>
  <si>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</si>
  <si>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</si>
  <si>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</si>
  <si>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</si>
  <si>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</si>
  <si>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</si>
  <si>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</si>
  <si>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</si>
  <si>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</si>
  <si>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</si>
  <si>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</si>
  <si>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</si>
  <si>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</si>
  <si>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</si>
  <si>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</si>
  <si>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</si>
  <si>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</si>
  <si>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</si>
  <si>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</si>
  <si>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</si>
  <si>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</si>
  <si>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</si>
  <si>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</si>
  <si>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</si>
  <si>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</si>
  <si>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</si>
  <si>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</si>
  <si>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</si>
  <si>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</si>
  <si>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</si>
  <si>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</si>
  <si>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</si>
  <si>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</si>
  <si>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</si>
  <si>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</si>
  <si>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</si>
  <si>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</si>
  <si>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</si>
  <si>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</si>
  <si>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</si>
  <si>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</si>
  <si>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</si>
  <si>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</si>
  <si>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</si>
  <si>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</si>
  <si>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</si>
  <si>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</si>
  <si>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</si>
  <si>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</si>
  <si>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</si>
  <si>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</si>
  <si>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</si>
  <si>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</si>
  <si>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</si>
  <si>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</si>
  <si>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</si>
  <si>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</si>
  <si>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</si>
  <si>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</si>
  <si>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</si>
  <si>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</si>
  <si>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</si>
  <si>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</si>
  <si>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</si>
  <si>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</si>
  <si>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</si>
  <si>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</si>
  <si>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</si>
  <si>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</si>
  <si>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</si>
  <si>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</si>
  <si>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</si>
  <si>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</si>
  <si>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</si>
  <si>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</si>
  <si>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</si>
  <si>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</si>
  <si>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</si>
  <si>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</si>
  <si>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</si>
  <si>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</si>
  <si>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</si>
  <si>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</si>
  <si>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</si>
  <si>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</si>
  <si>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</si>
  <si>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</si>
  <si>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</si>
  <si>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</si>
  <si>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</si>
  <si>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</si>
  <si>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</si>
  <si>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</si>
  <si>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</si>
  <si>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</si>
  <si>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</si>
  <si>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</si>
  <si>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</si>
  <si>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</si>
  <si>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</si>
  <si>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</si>
  <si>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</si>
  <si>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</si>
  <si>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</si>
  <si>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</si>
  <si>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</si>
  <si>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</si>
  <si>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</si>
  <si>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</si>
  <si>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</si>
  <si>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</si>
  <si>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</si>
  <si>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</si>
  <si>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</si>
  <si>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</si>
  <si>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</si>
  <si>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</si>
  <si>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</si>
  <si>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</si>
  <si>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</si>
  <si>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</si>
  <si>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</si>
  <si>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</si>
  <si>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</si>
  <si>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</si>
  <si>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</si>
  <si>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</si>
  <si>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</si>
  <si>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</si>
  <si>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</si>
  <si>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</si>
  <si>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</si>
  <si>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</si>
  <si>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</si>
  <si>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</si>
  <si>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</si>
  <si>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</si>
  <si>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</si>
  <si>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</si>
  <si>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</si>
  <si>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</si>
  <si>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</si>
  <si>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</si>
  <si>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</si>
  <si>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</si>
  <si>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</si>
  <si>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</si>
  <si>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</si>
  <si>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</si>
  <si>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</si>
  <si>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</si>
  <si>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</si>
  <si>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</si>
  <si>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</si>
  <si>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</si>
  <si>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</si>
  <si>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</si>
  <si>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</si>
  <si>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</si>
  <si>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</si>
  <si>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</si>
  <si>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</si>
  <si>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</si>
  <si>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</si>
  <si>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</si>
  <si>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</si>
  <si>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</si>
  <si>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</si>
  <si>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</si>
  <si>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</si>
  <si>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</si>
  <si>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</si>
  <si>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</si>
  <si>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</si>
  <si>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</si>
  <si>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</si>
  <si>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</si>
  <si>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</si>
  <si>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</si>
  <si>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</si>
  <si>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</si>
  <si>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</si>
  <si>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</si>
  <si>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</si>
  <si>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</si>
  <si>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</si>
  <si>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</si>
  <si>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</si>
  <si>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</si>
  <si>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</si>
  <si>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</si>
  <si>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</si>
  <si>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</si>
  <si>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</si>
  <si>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</si>
  <si>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</si>
  <si>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</si>
  <si>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</si>
  <si>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</si>
  <si>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</si>
  <si>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</si>
  <si>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</si>
  <si>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</si>
  <si>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</si>
  <si>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</si>
  <si>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</si>
  <si>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</si>
  <si>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</si>
  <si>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</si>
  <si>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</si>
  <si>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</si>
  <si>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</si>
  <si>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</si>
  <si>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</si>
  <si>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</si>
  <si>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</si>
  <si>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</si>
  <si>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</si>
  <si>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</si>
  <si>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</si>
  <si>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</si>
  <si>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</si>
  <si>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</si>
  <si>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</si>
  <si>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</si>
  <si>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</si>
  <si>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</si>
  <si>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</si>
  <si>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</si>
  <si>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</si>
  <si>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</si>
  <si>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</si>
  <si>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</si>
  <si>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</si>
  <si>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</si>
  <si>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</si>
  <si>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</si>
  <si>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</si>
  <si>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</si>
  <si>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</si>
  <si>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</si>
  <si>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</si>
  <si>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</si>
  <si>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</si>
  <si>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</si>
  <si>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</si>
  <si>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</si>
  <si>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</si>
  <si>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</si>
  <si>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</si>
  <si>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</si>
  <si>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</si>
  <si>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</si>
  <si>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</si>
  <si>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</si>
  <si>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</si>
  <si>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</si>
  <si>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</si>
  <si>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</si>
  <si>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</si>
  <si>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</si>
  <si>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</si>
  <si>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</si>
  <si>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</si>
  <si>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</si>
  <si>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</si>
  <si>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</si>
  <si>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</si>
  <si>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</si>
  <si>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</si>
  <si>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</si>
  <si>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</si>
  <si>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</si>
  <si>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</si>
  <si>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</si>
  <si>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</si>
  <si>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</si>
  <si>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</si>
  <si>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</si>
  <si>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</si>
  <si>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</si>
  <si>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</si>
  <si>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</si>
  <si>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</si>
  <si>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</si>
  <si>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</si>
  <si>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</si>
  <si>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</si>
  <si>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</si>
  <si>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</si>
  <si>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</si>
  <si>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</si>
  <si>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</si>
  <si>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</si>
  <si>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</si>
  <si>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</si>
  <si>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</si>
  <si>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</si>
  <si>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</si>
  <si>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</si>
  <si>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</si>
  <si>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</si>
  <si>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</si>
  <si>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</si>
  <si>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</si>
  <si>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</si>
  <si>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</si>
  <si>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</si>
  <si>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</si>
  <si>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</si>
  <si>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</si>
  <si>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</si>
  <si>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</si>
  <si>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</si>
  <si>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</si>
  <si>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</si>
  <si>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</si>
  <si>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</si>
  <si>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</si>
  <si>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</si>
  <si>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</si>
  <si>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</si>
  <si>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</si>
  <si>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</si>
  <si>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</si>
  <si>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</si>
  <si>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</si>
  <si>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</si>
  <si>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</si>
  <si>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</si>
  <si>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</si>
  <si>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</si>
  <si>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</si>
  <si>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</si>
  <si>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</si>
  <si>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</si>
  <si>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</si>
  <si>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</si>
  <si>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</si>
  <si>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</si>
  <si>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</si>
  <si>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</si>
  <si>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</si>
  <si>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</si>
  <si>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</si>
  <si>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</si>
  <si>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</si>
  <si>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</si>
  <si>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</si>
  <si>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</si>
  <si>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</si>
  <si>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</si>
  <si>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</si>
  <si>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</si>
  <si>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</si>
  <si>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</si>
  <si>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</si>
  <si>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</si>
  <si>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</si>
  <si>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</si>
  <si>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</si>
  <si>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</si>
  <si>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</si>
  <si>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</si>
  <si>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</si>
  <si>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</si>
  <si>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</si>
  <si>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</si>
  <si>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</si>
  <si>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</si>
  <si>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</si>
  <si>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</si>
  <si>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</si>
  <si>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</si>
  <si>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</si>
  <si>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</si>
  <si>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</si>
  <si>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</si>
  <si>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</si>
  <si>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</si>
  <si>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</si>
  <si>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</si>
  <si>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</si>
  <si>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</si>
  <si>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</si>
  <si>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</si>
  <si>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</si>
  <si>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</si>
  <si>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</si>
  <si>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</si>
  <si>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</si>
  <si>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</si>
  <si>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</si>
  <si>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</si>
  <si>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</si>
  <si>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</si>
  <si>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</si>
  <si>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</si>
  <si>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</si>
  <si>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</si>
  <si>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</si>
  <si>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</si>
  <si>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</si>
  <si>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</si>
  <si>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</si>
  <si>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</si>
  <si>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</si>
  <si>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</si>
  <si>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</si>
  <si>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</si>
  <si>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</si>
  <si>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</si>
  <si>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</si>
  <si>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</si>
  <si>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</si>
  <si>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</si>
  <si>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</si>
  <si>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</si>
  <si>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</si>
  <si>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</si>
  <si>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</si>
  <si>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</si>
  <si>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</si>
  <si>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</si>
  <si>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</si>
  <si>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</si>
  <si>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</si>
  <si>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</si>
  <si>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</si>
  <si>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</si>
  <si>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</si>
  <si>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</si>
  <si>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</si>
  <si>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</si>
  <si>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</si>
  <si>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</si>
  <si>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</si>
  <si>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</si>
  <si>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</si>
  <si>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</si>
  <si>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</si>
  <si>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</si>
  <si>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</si>
  <si>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</si>
  <si>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</si>
  <si>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</si>
  <si>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</si>
  <si>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</si>
  <si>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</si>
  <si>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</si>
  <si>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</si>
  <si>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</si>
  <si>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</si>
  <si>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</si>
  <si>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</si>
  <si>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</si>
  <si>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</si>
  <si>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</si>
  <si>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</si>
  <si>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</si>
  <si>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</si>
  <si>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</si>
  <si>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</si>
  <si>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</si>
  <si>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</si>
  <si>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</si>
  <si>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</si>
  <si>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</si>
  <si>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</si>
  <si>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</si>
  <si>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</si>
  <si>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</si>
  <si>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</si>
  <si>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</si>
  <si>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</si>
  <si>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</si>
  <si>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</si>
  <si>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</si>
  <si>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</si>
  <si>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</si>
  <si>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</si>
  <si>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</si>
  <si>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</si>
  <si>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</si>
  <si>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</si>
  <si>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</si>
  <si>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</si>
  <si>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</si>
  <si>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</si>
  <si>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</si>
  <si>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</si>
  <si>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</si>
  <si>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</si>
  <si>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</si>
  <si>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</si>
  <si>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</si>
  <si>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</si>
  <si>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</si>
  <si>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</si>
  <si>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</si>
  <si>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</si>
  <si>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</si>
  <si>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</si>
  <si>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</si>
  <si>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</si>
  <si>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</si>
  <si>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</si>
  <si>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</si>
  <si>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</si>
  <si>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</si>
  <si>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</si>
  <si>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</si>
  <si>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</si>
  <si>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</si>
  <si>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</si>
  <si>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</si>
  <si>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</si>
  <si>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</si>
  <si>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</si>
  <si>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</si>
  <si>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</si>
  <si>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</si>
  <si>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</si>
  <si>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</si>
  <si>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</si>
  <si>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</si>
  <si>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</si>
  <si>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</si>
  <si>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</si>
  <si>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</si>
  <si>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</si>
  <si>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</si>
  <si>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</si>
  <si>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</si>
  <si>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</si>
  <si>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</si>
  <si>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</si>
  <si>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</si>
  <si>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</si>
  <si>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</si>
  <si>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</si>
  <si>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</si>
  <si>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</si>
  <si>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</si>
  <si>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</si>
  <si>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</si>
  <si>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</si>
  <si>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</si>
  <si>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</si>
  <si>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</si>
  <si>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</si>
  <si>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</si>
  <si>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</si>
  <si>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</si>
  <si>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</si>
  <si>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</si>
  <si>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</si>
  <si>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</si>
  <si>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</si>
  <si>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</si>
  <si>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</si>
  <si>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</si>
  <si>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</si>
  <si>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</si>
  <si>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</si>
  <si>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</si>
  <si>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</si>
  <si>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</si>
  <si>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</si>
  <si>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</si>
  <si>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</si>
  <si>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</si>
  <si>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</si>
  <si>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</si>
  <si>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</si>
  <si>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</si>
  <si>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</si>
  <si>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</si>
  <si>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</si>
  <si>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</si>
  <si>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</si>
  <si>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</si>
  <si>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</si>
  <si>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</si>
  <si>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</si>
  <si>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</si>
  <si>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</si>
  <si>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</si>
  <si>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</si>
  <si>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</si>
  <si>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</si>
  <si>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</si>
  <si>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</si>
  <si>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</si>
  <si>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</si>
  <si>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</si>
  <si>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</si>
  <si>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</si>
  <si>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</si>
  <si>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</si>
  <si>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</si>
  <si>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</si>
  <si>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</si>
  <si>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</si>
  <si>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</si>
  <si>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</si>
  <si>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</si>
  <si>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</si>
  <si>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</si>
  <si>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</si>
  <si>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</si>
  <si>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</si>
  <si>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</si>
  <si>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</si>
  <si>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</si>
  <si>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</si>
  <si>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</si>
  <si>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</si>
  <si>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</si>
  <si>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</si>
  <si>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</si>
  <si>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</si>
  <si>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</si>
  <si>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</si>
  <si>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</si>
  <si>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</si>
  <si>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</si>
  <si>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</si>
  <si>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</si>
  <si>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</si>
  <si>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</si>
  <si>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</si>
  <si>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</si>
  <si>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</si>
  <si>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</si>
  <si>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</si>
  <si>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</si>
  <si>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</si>
  <si>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</si>
  <si>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</si>
  <si>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</si>
  <si>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</si>
  <si>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</si>
  <si>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</si>
  <si>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</si>
  <si>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</si>
  <si>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</si>
  <si>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</si>
  <si>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</si>
  <si>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</si>
  <si>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</si>
  <si>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</si>
  <si>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</si>
  <si>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</si>
  <si>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</si>
  <si>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</si>
  <si>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</si>
  <si>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</si>
  <si>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</si>
  <si>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</si>
  <si>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</si>
  <si>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</si>
  <si>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</si>
  <si>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</si>
  <si>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</si>
  <si>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</si>
  <si>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</si>
  <si>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</si>
  <si>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</si>
  <si>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</si>
  <si>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</si>
  <si>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</si>
  <si>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</si>
  <si>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</si>
  <si>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</si>
  <si>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</si>
  <si>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</si>
  <si>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</si>
  <si>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</si>
  <si>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</si>
  <si>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</si>
  <si>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</si>
  <si>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</si>
  <si>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</si>
  <si>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</si>
  <si>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</si>
  <si>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</si>
  <si>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</si>
  <si>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</si>
  <si>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</si>
  <si>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</si>
  <si>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</si>
  <si>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</si>
  <si>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</si>
  <si>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</si>
  <si>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</si>
  <si>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</si>
  <si>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</si>
  <si>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</si>
  <si>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</si>
  <si>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</si>
  <si>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</si>
  <si>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</si>
  <si>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</si>
  <si>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</si>
  <si>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</si>
  <si>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</si>
  <si>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</si>
  <si>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</si>
  <si>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</si>
  <si>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</si>
  <si>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</si>
  <si>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</si>
  <si>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</si>
  <si>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</si>
  <si>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</si>
  <si>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</si>
  <si>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</si>
  <si>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</si>
  <si>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</si>
  <si>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</si>
  <si>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</si>
  <si>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</si>
  <si>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</si>
  <si>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</si>
  <si>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</si>
  <si>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</si>
  <si>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</si>
  <si>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</si>
  <si>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</si>
  <si>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</si>
  <si>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</si>
  <si>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</si>
  <si>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</si>
  <si>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</si>
  <si>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</si>
  <si>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</si>
  <si>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</si>
  <si>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</si>
  <si>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</si>
  <si>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</si>
  <si>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</si>
  <si>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</si>
  <si>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</si>
  <si>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</si>
  <si>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</si>
  <si>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</si>
  <si>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</si>
  <si>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</si>
  <si>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</si>
  <si>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</si>
  <si>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</si>
  <si>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</si>
  <si>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</si>
  <si>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</si>
  <si>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</si>
  <si>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</si>
  <si>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</si>
  <si>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</si>
  <si>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</si>
  <si>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</si>
  <si>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</si>
  <si>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</si>
  <si>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</si>
  <si>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</si>
  <si>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</si>
  <si>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</si>
  <si>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</si>
  <si>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</si>
  <si>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</si>
  <si>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</si>
  <si>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</si>
  <si>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</si>
  <si>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</si>
  <si>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</si>
  <si>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</si>
  <si>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</si>
  <si>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</si>
  <si>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</si>
  <si>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</si>
  <si>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</si>
  <si>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</si>
  <si>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</si>
  <si>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</si>
  <si>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</si>
  <si>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</si>
  <si>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</si>
  <si>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</si>
  <si>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</si>
  <si>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</si>
  <si>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</si>
  <si>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</si>
  <si>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</si>
  <si>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</si>
  <si>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</si>
  <si>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</si>
  <si>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</si>
  <si>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</si>
  <si>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</si>
  <si>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</si>
  <si>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</si>
  <si>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</si>
  <si>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</si>
  <si>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</si>
  <si>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</si>
  <si>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</si>
  <si>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</si>
  <si>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</si>
  <si>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</si>
  <si>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</si>
  <si>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</si>
  <si>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</si>
  <si>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</si>
  <si>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</si>
  <si>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</si>
  <si>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</si>
  <si>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</si>
  <si>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</si>
  <si>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</si>
  <si>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</si>
  <si>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</si>
  <si>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</si>
  <si>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</si>
  <si>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</si>
  <si>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</si>
  <si>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</si>
  <si>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</si>
  <si>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</si>
  <si>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</si>
  <si>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</si>
  <si>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</si>
  <si>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</si>
  <si>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</si>
  <si>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</si>
  <si>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</si>
  <si>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</si>
  <si>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</si>
  <si>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</si>
  <si>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</si>
  <si>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</si>
  <si>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</si>
  <si>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</si>
  <si>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</si>
  <si>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</si>
  <si>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</si>
  <si>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</si>
  <si>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</si>
  <si>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</si>
  <si>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</si>
  <si>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</si>
  <si>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</si>
  <si>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</si>
  <si>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</si>
  <si>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</si>
  <si>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</si>
  <si>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</si>
  <si>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</si>
  <si>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</si>
  <si>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</si>
  <si>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</si>
  <si>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</si>
  <si>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</si>
  <si>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</si>
  <si>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</si>
  <si>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</si>
  <si>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</si>
  <si>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</si>
  <si>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</si>
  <si>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</si>
  <si>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</si>
  <si>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</si>
  <si>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</si>
  <si>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</si>
  <si>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</si>
  <si>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</si>
  <si>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</si>
  <si>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</si>
  <si>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</si>
  <si>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</si>
  <si>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</si>
  <si>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</si>
  <si>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</si>
  <si>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</si>
  <si>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</si>
  <si>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</si>
  <si>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</si>
  <si>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</si>
  <si>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</si>
  <si>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</si>
  <si>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</si>
  <si>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</si>
  <si>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</si>
  <si>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</si>
  <si>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</si>
  <si>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</si>
  <si>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</si>
  <si>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</si>
  <si>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</si>
  <si>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</si>
  <si>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</si>
  <si>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</si>
  <si>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</si>
  <si>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</si>
  <si>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</si>
  <si>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</si>
  <si>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</si>
  <si>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</si>
  <si>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</si>
  <si>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</si>
  <si>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</si>
  <si>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</si>
  <si>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</si>
  <si>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</si>
  <si>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</si>
  <si>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</si>
  <si>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</si>
  <si>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</si>
  <si>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</si>
  <si>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</si>
  <si>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</si>
  <si>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</si>
  <si>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</si>
  <si>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</si>
  <si>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</si>
  <si>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</si>
  <si>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</si>
  <si>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</si>
  <si>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</si>
  <si>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</si>
  <si>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</si>
  <si>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</si>
  <si>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</si>
  <si>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</si>
  <si>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</si>
  <si>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</si>
  <si>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</si>
  <si>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</si>
  <si>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</si>
  <si>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</si>
  <si>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</si>
  <si>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</si>
  <si>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</si>
  <si>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</si>
  <si>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</si>
  <si>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</si>
  <si>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</si>
  <si>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</si>
  <si>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</si>
  <si>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</si>
  <si>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</si>
  <si>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</si>
  <si>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</si>
  <si>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</si>
  <si>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</si>
  <si>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</si>
  <si>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</si>
  <si>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</si>
  <si>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</si>
  <si>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</si>
  <si>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</si>
  <si>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</si>
  <si>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</si>
  <si>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</si>
  <si>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</si>
  <si>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</si>
  <si>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</si>
  <si>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</si>
  <si>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</si>
  <si>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</si>
  <si>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</si>
  <si>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</si>
  <si>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</si>
  <si>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</si>
  <si>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</si>
  <si>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</si>
  <si>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</si>
  <si>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</si>
  <si>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</si>
  <si>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</si>
  <si>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</si>
  <si>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</si>
  <si>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</si>
  <si>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</si>
  <si>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</si>
  <si>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</si>
  <si>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</si>
  <si>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</si>
  <si>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</si>
  <si>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</si>
  <si>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</si>
  <si>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</si>
  <si>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</si>
  <si>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</si>
  <si>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</si>
  <si>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</si>
  <si>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</si>
  <si>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</si>
  <si>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</si>
  <si>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</si>
  <si>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</si>
  <si>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</si>
  <si>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</si>
  <si>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</si>
  <si>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</si>
  <si>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</si>
  <si>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</si>
  <si>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</si>
  <si>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</si>
  <si>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</si>
  <si>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</si>
  <si>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</si>
  <si>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</si>
  <si>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</si>
  <si>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</si>
  <si>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</si>
  <si>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</si>
  <si>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</si>
  <si>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</si>
  <si>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</si>
  <si>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</si>
  <si>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</si>
  <si>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</si>
  <si>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</si>
  <si>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</si>
  <si>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</si>
  <si>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</si>
  <si>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</si>
  <si>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</si>
  <si>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</si>
  <si>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</si>
  <si>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</si>
  <si>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</si>
  <si>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</si>
  <si>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</si>
  <si>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</si>
  <si>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</si>
  <si>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</si>
  <si>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</si>
  <si>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</si>
  <si>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</si>
  <si>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</si>
  <si>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</si>
  <si>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</si>
  <si>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</si>
  <si>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</si>
  <si>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</si>
  <si>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</si>
  <si>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</si>
  <si>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</si>
  <si>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</si>
  <si>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</si>
  <si>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</si>
  <si>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</si>
  <si>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</si>
  <si>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</si>
  <si>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</si>
  <si>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</si>
  <si>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</si>
  <si>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</si>
  <si>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</si>
  <si>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</si>
  <si>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</si>
  <si>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</si>
  <si>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</si>
  <si>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</si>
  <si>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</si>
  <si>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</si>
  <si>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</si>
  <si>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</si>
  <si>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</si>
  <si>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</si>
  <si>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</si>
  <si>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</si>
  <si>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</si>
  <si>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</si>
  <si>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</si>
  <si>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</si>
  <si>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</si>
  <si>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</si>
  <si>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</si>
  <si>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</si>
  <si>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</si>
  <si>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</si>
  <si>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</si>
  <si>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</si>
  <si>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</si>
  <si>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</si>
  <si>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</si>
  <si>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</si>
  <si>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</si>
  <si>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</si>
  <si>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</si>
  <si>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</si>
  <si>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</si>
  <si>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</si>
  <si>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</si>
  <si>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</si>
  <si>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</si>
  <si>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</si>
  <si>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</si>
  <si>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</si>
  <si>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</si>
  <si>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</si>
  <si>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</si>
  <si>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</si>
  <si>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</si>
  <si>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</si>
  <si>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</si>
  <si>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</si>
  <si>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</si>
  <si>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</si>
  <si>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</si>
  <si>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</si>
  <si>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</si>
  <si>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</si>
  <si>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</si>
  <si>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</si>
  <si>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</si>
  <si>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</si>
  <si>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</si>
  <si>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</si>
  <si>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</si>
  <si>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</si>
  <si>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</si>
  <si>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</si>
  <si>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</si>
  <si>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</si>
  <si>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</si>
  <si>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</si>
  <si>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</si>
  <si>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</si>
  <si>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</si>
  <si>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</si>
  <si>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</si>
  <si>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</si>
  <si>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</si>
  <si>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</si>
  <si>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</si>
  <si>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</si>
  <si>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</si>
  <si>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</si>
  <si>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</si>
  <si>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</si>
  <si>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</si>
  <si>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</si>
  <si>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</si>
  <si>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</si>
  <si>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</si>
  <si>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</si>
  <si>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</si>
  <si>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</si>
  <si>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</si>
  <si>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</si>
  <si>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</si>
  <si>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</si>
  <si>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</si>
  <si>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</si>
  <si>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</si>
  <si>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</si>
  <si>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</si>
  <si>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</si>
  <si>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</si>
  <si>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</si>
  <si>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</si>
  <si>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</si>
  <si>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</si>
  <si>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</si>
  <si>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</si>
  <si>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</si>
  <si>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</si>
  <si>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</si>
  <si>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</si>
  <si>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</si>
  <si>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</si>
  <si>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</si>
  <si>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</si>
  <si>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</si>
  <si>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</si>
  <si>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</si>
  <si>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</si>
  <si>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</si>
  <si>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</si>
  <si>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</si>
  <si>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</si>
  <si>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</si>
  <si>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</si>
  <si>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</si>
  <si>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</si>
  <si>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</si>
  <si>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</si>
  <si>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</si>
  <si>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</si>
  <si>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</si>
  <si>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</si>
  <si>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</si>
  <si>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</si>
  <si>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</si>
  <si>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</si>
  <si>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</si>
  <si>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</si>
  <si>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</si>
  <si>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</si>
  <si>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</si>
  <si>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</si>
  <si>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</si>
  <si>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</si>
  <si>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</si>
  <si>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</si>
  <si>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</si>
  <si>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</si>
  <si>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</si>
  <si>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</si>
  <si>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</si>
  <si>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</si>
  <si>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</si>
  <si>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</si>
  <si>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</si>
  <si>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</si>
  <si>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</si>
  <si>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</si>
  <si>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</si>
  <si>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</si>
  <si>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</si>
  <si>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</si>
  <si>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</si>
  <si>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</si>
  <si>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</si>
  <si>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</si>
  <si>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</si>
  <si>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</si>
  <si>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</si>
  <si>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</si>
  <si>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</si>
  <si>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</si>
  <si>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</si>
  <si>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</si>
  <si>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</si>
  <si>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</si>
  <si>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</si>
  <si>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</si>
  <si>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</si>
  <si>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</si>
  <si>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</si>
  <si>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</si>
  <si>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</si>
  <si>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</si>
  <si>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</si>
  <si>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</si>
  <si>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</si>
  <si>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</si>
  <si>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</si>
  <si>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</si>
  <si>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</si>
  <si>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</si>
  <si>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</si>
  <si>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</si>
  <si>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</si>
  <si>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</si>
  <si>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</si>
  <si>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</si>
  <si>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</si>
  <si>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</si>
  <si>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</si>
  <si>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</si>
  <si>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</si>
  <si>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</si>
  <si>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</si>
  <si>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</si>
  <si>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</si>
  <si>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</si>
  <si>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</si>
  <si>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</si>
  <si>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</si>
  <si>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</si>
  <si>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</si>
  <si>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</si>
  <si>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</si>
  <si>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</si>
  <si>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</si>
  <si>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</si>
  <si>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</si>
  <si>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</si>
  <si>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</si>
  <si>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</si>
  <si>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</si>
  <si>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</si>
  <si>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</si>
  <si>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</si>
  <si>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</si>
  <si>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</si>
  <si>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</si>
  <si>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</si>
  <si>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</si>
  <si>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</si>
  <si>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</si>
  <si>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</si>
  <si>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</si>
  <si>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</si>
  <si>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</si>
  <si>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</si>
  <si>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</si>
  <si>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</si>
  <si>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</si>
  <si>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</si>
  <si>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</si>
  <si>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</si>
  <si>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</si>
  <si>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</si>
  <si>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</si>
  <si>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</si>
  <si>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</si>
  <si>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</si>
  <si>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</si>
  <si>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</si>
  <si>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</si>
  <si>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</si>
  <si>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</si>
  <si>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</si>
  <si>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</si>
  <si>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</si>
  <si>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</si>
  <si>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</si>
  <si>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</si>
  <si>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</si>
  <si>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</si>
  <si>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</si>
  <si>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</si>
  <si>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</si>
  <si>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</si>
  <si>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</si>
  <si>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</si>
  <si>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</si>
  <si>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</si>
  <si>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</si>
  <si>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</si>
  <si>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</si>
  <si>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</si>
  <si>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</si>
  <si>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</si>
  <si>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</si>
  <si>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</si>
  <si>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</si>
  <si>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</si>
  <si>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</si>
  <si>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</si>
  <si>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</si>
  <si>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</si>
  <si>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</si>
  <si>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</si>
  <si>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</si>
  <si>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</si>
  <si>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</si>
  <si>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</si>
  <si>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</si>
  <si>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</si>
  <si>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</si>
  <si>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</si>
  <si>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</si>
  <si>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</si>
  <si>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</si>
  <si>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</si>
  <si>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</si>
  <si>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</si>
  <si>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</si>
  <si>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</si>
  <si>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</si>
  <si>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</si>
  <si>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</si>
  <si>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</si>
  <si>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</si>
  <si>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</si>
  <si>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</si>
  <si>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</si>
  <si>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</si>
  <si>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</si>
  <si>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</si>
  <si>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</si>
  <si>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</si>
  <si>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</si>
  <si>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</si>
  <si>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</si>
  <si>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</si>
  <si>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</si>
  <si>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</si>
  <si>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</si>
  <si>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</si>
  <si>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</si>
  <si>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</si>
  <si>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</si>
  <si>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</si>
  <si>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</si>
  <si>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</si>
  <si>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</si>
  <si>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</si>
  <si>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</si>
  <si>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</si>
  <si>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</si>
  <si>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</si>
  <si>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</si>
  <si>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</si>
  <si>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</si>
  <si>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</si>
  <si>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</si>
  <si>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</si>
  <si>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</si>
  <si>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</si>
  <si>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</si>
  <si>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</si>
  <si>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</si>
  <si>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</si>
  <si>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</si>
  <si>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</si>
  <si>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</si>
  <si>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</si>
  <si>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</si>
  <si>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</si>
  <si>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</si>
  <si>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</si>
  <si>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</si>
  <si>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</si>
  <si>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</si>
  <si>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</si>
  <si>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</si>
  <si>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</si>
  <si>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</si>
  <si>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</si>
  <si>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</si>
  <si>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</si>
  <si>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</si>
  <si>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</si>
  <si>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</si>
  <si>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</si>
  <si>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</si>
  <si>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</si>
  <si>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</si>
  <si>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</si>
  <si>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</si>
  <si>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</si>
  <si>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</si>
  <si>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</si>
  <si>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</si>
  <si>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</si>
  <si>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</si>
  <si>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</si>
  <si>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</si>
  <si>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</si>
  <si>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</si>
  <si>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</si>
  <si>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</si>
  <si>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</si>
  <si>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</si>
  <si>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</si>
  <si>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</si>
  <si>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</si>
  <si>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</si>
  <si>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</si>
  <si>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</si>
  <si>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</si>
  <si>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</si>
  <si>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</si>
  <si>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</si>
  <si>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</si>
  <si>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</si>
  <si>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</si>
  <si>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</si>
  <si>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</si>
  <si>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</si>
  <si>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</si>
  <si>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</si>
  <si>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</si>
  <si>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</si>
  <si>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</si>
  <si>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</si>
  <si>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</si>
  <si>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</si>
  <si>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</si>
  <si>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</si>
  <si>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</si>
  <si>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</si>
  <si>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</si>
  <si>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</si>
  <si>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</si>
  <si>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</si>
  <si>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</si>
  <si>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</si>
  <si>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</si>
  <si>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</si>
  <si>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</si>
  <si>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</si>
  <si>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</si>
  <si>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</si>
  <si>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</si>
  <si>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</si>
  <si>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</si>
  <si>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</si>
  <si>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</si>
  <si>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</si>
  <si>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</si>
  <si>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</si>
  <si>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</si>
  <si>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</si>
  <si>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</si>
  <si>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</si>
  <si>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</si>
  <si>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</si>
  <si>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</si>
  <si>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</si>
  <si>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</si>
  <si>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</si>
  <si>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</si>
  <si>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</si>
  <si>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</si>
  <si>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</si>
  <si>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</si>
  <si>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</si>
  <si>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</si>
  <si>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</si>
  <si>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</si>
  <si>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</si>
  <si>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</si>
  <si>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</si>
  <si>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</si>
  <si>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</si>
  <si>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</si>
  <si>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</si>
  <si>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</si>
  <si>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</si>
  <si>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</si>
  <si>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</si>
  <si>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</si>
  <si>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</si>
  <si>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</si>
  <si>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</si>
  <si>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</si>
  <si>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</si>
  <si>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</si>
  <si>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</si>
  <si>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</si>
  <si>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</si>
  <si>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</si>
  <si>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</si>
  <si>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</si>
  <si>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</si>
  <si>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</si>
  <si>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</si>
  <si>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</si>
  <si>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</si>
  <si>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</si>
  <si>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</si>
  <si>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</si>
  <si>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</si>
  <si>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</si>
  <si>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</si>
  <si>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</si>
  <si>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</si>
  <si>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</si>
  <si>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</si>
  <si>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</si>
  <si>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</si>
  <si>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</si>
  <si>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</si>
  <si>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</si>
  <si>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</si>
  <si>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</si>
  <si>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</si>
  <si>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</si>
  <si>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</si>
  <si>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</si>
  <si>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</si>
  <si>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</si>
  <si>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</si>
  <si>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</si>
  <si>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</si>
  <si>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</si>
  <si>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</si>
  <si>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</si>
  <si>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</si>
  <si>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</si>
  <si>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</si>
  <si>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</si>
  <si>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</si>
  <si>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</si>
  <si>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</si>
  <si>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</si>
  <si>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</si>
  <si>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</si>
  <si>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</si>
  <si>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</si>
  <si>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</si>
  <si>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</si>
  <si>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</si>
  <si>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</si>
  <si>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</si>
  <si>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</si>
  <si>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</si>
  <si>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</si>
  <si>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</si>
  <si>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</si>
  <si>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</si>
  <si>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</si>
  <si>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</si>
  <si>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</si>
  <si>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</si>
  <si>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</si>
  <si>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</si>
  <si>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</si>
  <si>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</si>
  <si>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</si>
  <si>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</si>
  <si>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</si>
  <si>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</si>
  <si>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</si>
  <si>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</si>
  <si>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</si>
  <si>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</si>
  <si>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</si>
  <si>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</si>
  <si>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</si>
  <si>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</si>
  <si>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</si>
  <si>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</si>
  <si>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</si>
  <si>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</si>
  <si>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</si>
  <si>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</si>
  <si>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</si>
  <si>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</si>
  <si>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</si>
  <si>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</si>
  <si>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</si>
  <si>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</si>
  <si>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</si>
  <si>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</si>
  <si>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</si>
  <si>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</si>
  <si>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</si>
  <si>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</si>
  <si>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</si>
  <si>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</si>
  <si>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</si>
  <si>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</si>
  <si>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</si>
  <si>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</si>
  <si>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</si>
  <si>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</si>
  <si>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</si>
  <si>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</si>
  <si>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</si>
  <si>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</si>
  <si>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</si>
  <si>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</si>
  <si>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</si>
  <si>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</si>
  <si>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</si>
  <si>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</si>
  <si>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</si>
  <si>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</si>
  <si>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</si>
  <si>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</si>
  <si>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</si>
  <si>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</si>
  <si>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</si>
  <si>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</si>
  <si>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</si>
  <si>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</si>
  <si>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</si>
  <si>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</si>
  <si>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</si>
  <si>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</si>
  <si>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</si>
  <si>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</si>
  <si>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</si>
  <si>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</si>
  <si>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</si>
  <si>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</si>
  <si>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</si>
  <si>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</si>
  <si>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</si>
  <si>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</si>
  <si>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</si>
  <si>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</si>
  <si>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</si>
  <si>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</si>
  <si>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</si>
  <si>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</si>
  <si>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</si>
  <si>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</si>
  <si>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</si>
  <si>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</si>
  <si>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</si>
  <si>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</si>
  <si>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</si>
  <si>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</si>
  <si>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</si>
  <si>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</si>
  <si>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</si>
  <si>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</si>
  <si>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</si>
  <si>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</si>
  <si>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</si>
  <si>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</si>
  <si>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</si>
  <si>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</si>
  <si>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</si>
  <si>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</si>
  <si>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</si>
  <si>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</si>
  <si>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</si>
  <si>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</si>
  <si>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</si>
  <si>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</si>
  <si>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</si>
  <si>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</si>
  <si>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</si>
  <si>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</si>
  <si>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</si>
  <si>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</si>
  <si>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</si>
  <si>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</si>
  <si>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</si>
  <si>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</si>
  <si>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</si>
  <si>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</si>
  <si>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</si>
  <si>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</si>
  <si>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</si>
  <si>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</si>
  <si>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</si>
  <si>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</si>
  <si>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</si>
  <si>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</si>
  <si>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</si>
  <si>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</si>
  <si>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</si>
  <si>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</si>
  <si>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</si>
  <si>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</si>
  <si>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</si>
  <si>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</si>
  <si>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</si>
  <si>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</si>
  <si>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</si>
  <si>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</si>
  <si>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</si>
  <si>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</si>
  <si>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</si>
  <si>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</si>
  <si>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</si>
  <si>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</si>
  <si>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</si>
  <si>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</si>
  <si>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</si>
  <si>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</si>
  <si>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</si>
  <si>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</si>
  <si>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</si>
  <si>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</si>
  <si>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</si>
  <si>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</si>
  <si>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</si>
  <si>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</si>
  <si>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</si>
  <si>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</si>
  <si>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</si>
  <si>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</si>
  <si>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</si>
  <si>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</si>
  <si>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</si>
  <si>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</si>
  <si>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</si>
  <si>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</si>
  <si>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</si>
  <si>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</si>
  <si>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</si>
  <si>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</si>
  <si>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</si>
  <si>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</si>
  <si>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</si>
  <si>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</si>
  <si>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</si>
  <si>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</si>
  <si>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</si>
  <si>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</si>
  <si>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</si>
  <si>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</si>
  <si>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</si>
  <si>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</si>
  <si>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</si>
  <si>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</si>
  <si>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</si>
  <si>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</si>
  <si>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</si>
  <si>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</si>
  <si>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</si>
  <si>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</si>
  <si>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</si>
  <si>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</si>
  <si>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</si>
  <si>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</si>
  <si>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</si>
  <si>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</si>
  <si>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</si>
  <si>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</si>
  <si>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</si>
  <si>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</si>
  <si>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</si>
  <si>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</si>
  <si>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</si>
  <si>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</si>
  <si>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</si>
  <si>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</si>
  <si>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</si>
  <si>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</si>
  <si>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</si>
  <si>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</si>
  <si>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</si>
  <si>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</si>
  <si>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</si>
  <si>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</si>
  <si>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</si>
  <si>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</si>
  <si>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</si>
  <si>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</si>
  <si>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</si>
  <si>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</si>
  <si>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</si>
  <si>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</si>
  <si>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</si>
  <si>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</si>
  <si>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</si>
  <si>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</si>
  <si>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</si>
  <si>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</si>
  <si>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</si>
  <si>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</si>
  <si>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</si>
  <si>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</si>
  <si>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</si>
  <si>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</si>
  <si>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</si>
  <si>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</si>
  <si>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</si>
  <si>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</si>
  <si>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</si>
  <si>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</si>
  <si>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</si>
  <si>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</si>
  <si>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</si>
  <si>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</si>
  <si>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</si>
  <si>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</si>
  <si>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</si>
  <si>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</si>
  <si>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</si>
  <si>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</si>
  <si>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</si>
  <si>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</si>
  <si>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</si>
  <si>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</si>
  <si>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</si>
  <si>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</si>
  <si>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</si>
  <si>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</si>
  <si>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</si>
  <si>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</si>
  <si>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</si>
  <si>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</si>
  <si>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</si>
  <si>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</si>
  <si>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</si>
  <si>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</si>
  <si>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</si>
  <si>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</si>
  <si>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</si>
  <si>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</si>
  <si>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</si>
  <si>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</si>
  <si>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</si>
  <si>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</si>
  <si>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</si>
  <si>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</si>
  <si>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</si>
  <si>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</si>
  <si>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</si>
  <si>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</si>
  <si>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</si>
  <si>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</si>
  <si>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</si>
  <si>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</si>
  <si>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</si>
  <si>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</si>
  <si>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</si>
  <si>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</si>
  <si>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</si>
  <si>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</si>
  <si>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</si>
  <si>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</si>
  <si>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</si>
  <si>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</si>
  <si>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</si>
  <si>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</si>
  <si>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</si>
  <si>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</si>
  <si>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</si>
  <si>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</si>
  <si>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</si>
  <si>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</si>
  <si>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</si>
  <si>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</si>
  <si>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</si>
  <si>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</si>
  <si>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</si>
  <si>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</si>
  <si>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</si>
  <si>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</si>
  <si>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</si>
  <si>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</si>
  <si>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</si>
  <si>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</si>
  <si>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</si>
  <si>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</si>
  <si>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</si>
  <si>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</si>
  <si>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</si>
  <si>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</si>
  <si>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</si>
  <si>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</si>
  <si>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</si>
  <si>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</si>
  <si>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</si>
  <si>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</si>
  <si>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</si>
  <si>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</si>
  <si>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</si>
  <si>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</si>
  <si>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</si>
  <si>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</si>
  <si>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</si>
  <si>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</si>
  <si>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</si>
  <si>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</si>
  <si>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</si>
  <si>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</si>
  <si>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</si>
  <si>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</si>
  <si>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</si>
  <si>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</si>
  <si>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</si>
  <si>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</si>
  <si>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</si>
  <si>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</si>
  <si>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</si>
  <si>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</si>
  <si>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</si>
  <si>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</si>
  <si>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</si>
  <si>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</si>
  <si>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</si>
  <si>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</si>
  <si>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</si>
  <si>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</si>
  <si>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</si>
  <si>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</si>
  <si>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</si>
  <si>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</si>
  <si>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</si>
  <si>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</si>
  <si>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</si>
  <si>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</si>
  <si>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</si>
  <si>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</si>
  <si>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</si>
  <si>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</si>
  <si>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</si>
  <si>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</si>
  <si>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</si>
  <si>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</si>
  <si>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</si>
  <si>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</si>
  <si>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</si>
  <si>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</si>
  <si>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</si>
  <si>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</si>
  <si>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</si>
  <si>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</si>
  <si>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</si>
  <si>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</si>
  <si>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</si>
  <si>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</si>
  <si>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</si>
  <si>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</si>
  <si>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</si>
  <si>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</si>
  <si>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</si>
  <si>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</si>
  <si>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</si>
  <si>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</si>
  <si>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</si>
  <si>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</si>
  <si>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</si>
  <si>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</si>
  <si>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</si>
  <si>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</si>
  <si>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</si>
  <si>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</si>
  <si>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</si>
  <si>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</si>
  <si>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</si>
  <si>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</si>
  <si>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</si>
  <si>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</si>
  <si>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</si>
  <si>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</si>
  <si>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</si>
  <si>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</si>
  <si>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</si>
  <si>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</si>
  <si>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</si>
  <si>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</si>
  <si>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</si>
  <si>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</si>
  <si>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</si>
  <si>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</si>
  <si>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</si>
  <si>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</si>
  <si>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</si>
  <si>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</si>
  <si>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</si>
  <si>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</si>
  <si>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</si>
  <si>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</si>
  <si>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</si>
  <si>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</si>
  <si>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</si>
  <si>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</si>
  <si>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</si>
  <si>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</si>
  <si>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</si>
  <si>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</si>
  <si>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</si>
  <si>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</si>
  <si>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</si>
  <si>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</si>
  <si>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</si>
  <si>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</si>
  <si>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</si>
  <si>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</si>
  <si>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</si>
  <si>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</si>
  <si>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</si>
  <si>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</si>
  <si>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</si>
  <si>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</si>
  <si>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</si>
  <si>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</si>
  <si>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</si>
  <si>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</si>
  <si>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</si>
  <si>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</si>
  <si>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</si>
  <si>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</si>
  <si>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</si>
  <si>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</si>
  <si>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</si>
  <si>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</si>
  <si>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</si>
  <si>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</si>
  <si>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</si>
  <si>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</si>
  <si>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</si>
  <si>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</si>
  <si>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</si>
  <si>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</si>
  <si>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</si>
  <si>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</si>
  <si>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</si>
  <si>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</si>
  <si>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</si>
  <si>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</si>
  <si>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</si>
  <si>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</si>
  <si>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</si>
  <si>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</si>
  <si>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</si>
  <si>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</si>
  <si>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</si>
  <si>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</si>
  <si>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</si>
  <si>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</si>
  <si>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</si>
  <si>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</si>
  <si>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</si>
  <si>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</si>
  <si>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</si>
  <si>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</si>
  <si>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</si>
  <si>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</si>
  <si>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</si>
  <si>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</si>
  <si>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</si>
  <si>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</si>
  <si>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</si>
  <si>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</si>
  <si>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</si>
  <si>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</si>
  <si>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</si>
  <si>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</si>
  <si>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</si>
  <si>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</si>
  <si>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</si>
  <si>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</si>
  <si>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</si>
  <si>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</si>
  <si>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</si>
  <si>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</si>
  <si>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</si>
  <si>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</si>
  <si>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</si>
  <si>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</si>
  <si>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</si>
  <si>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</si>
  <si>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</si>
  <si>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</si>
  <si>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</si>
  <si>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</si>
  <si>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</si>
  <si>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</si>
  <si>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</si>
  <si>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</si>
  <si>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</si>
  <si>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</si>
  <si>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</si>
  <si>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</si>
  <si>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</si>
  <si>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</si>
  <si>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</si>
  <si>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</si>
  <si>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</si>
  <si>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</si>
  <si>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</si>
  <si>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</si>
  <si>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</si>
  <si>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</si>
  <si>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</si>
  <si>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</si>
  <si>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</si>
  <si>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</si>
  <si>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</si>
  <si>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</si>
  <si>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</si>
  <si>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</si>
  <si>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</si>
  <si>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</si>
  <si>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</si>
  <si>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</si>
  <si>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</si>
  <si>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</si>
  <si>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</si>
  <si>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</si>
  <si>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</si>
  <si>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</si>
  <si>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</si>
  <si>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</si>
  <si>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</si>
  <si>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</si>
  <si>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</si>
  <si>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</si>
  <si>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</si>
  <si>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</si>
  <si>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</si>
  <si>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</si>
  <si>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</si>
  <si>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</si>
  <si>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</si>
  <si>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</si>
  <si>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</si>
  <si>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</si>
  <si>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</si>
  <si>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</si>
  <si>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</si>
  <si>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</si>
  <si>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</si>
  <si>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</si>
  <si>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</si>
  <si>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</si>
  <si>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</si>
  <si>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</si>
  <si>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</si>
  <si>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</si>
  <si>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</si>
  <si>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</si>
  <si>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</si>
  <si>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</si>
  <si>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</si>
  <si>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</si>
  <si>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</si>
  <si>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</si>
  <si>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</si>
  <si>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</si>
  <si>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</si>
  <si>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</si>
  <si>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</si>
  <si>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</si>
  <si>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</si>
  <si>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</si>
  <si>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</si>
  <si>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</si>
  <si>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</si>
  <si>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</si>
  <si>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</si>
  <si>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</si>
  <si>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</si>
  <si>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</si>
  <si>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</si>
  <si>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</si>
  <si>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</si>
  <si>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</si>
  <si>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</si>
  <si>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</si>
  <si>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</si>
  <si>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</si>
  <si>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</si>
  <si>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</si>
  <si>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</si>
  <si>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</si>
  <si>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</si>
  <si>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</si>
  <si>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</si>
  <si>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</si>
  <si>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</si>
  <si>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</si>
  <si>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</si>
  <si>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</si>
  <si>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</si>
  <si>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</si>
  <si>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</si>
  <si>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</si>
  <si>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</si>
  <si>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</si>
  <si>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</si>
  <si>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</si>
  <si>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</si>
  <si>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</si>
  <si>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</si>
  <si>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</si>
  <si>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</si>
  <si>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</si>
  <si>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</si>
  <si>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</si>
  <si>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</si>
  <si>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</si>
  <si>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</si>
  <si>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</si>
  <si>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</si>
  <si>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</si>
  <si>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</si>
  <si>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</si>
  <si>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</si>
  <si>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</si>
  <si>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</si>
  <si>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</si>
  <si>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</si>
  <si>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</si>
  <si>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</si>
  <si>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</si>
  <si>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</si>
  <si>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</si>
  <si>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</si>
  <si>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</si>
  <si>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</si>
  <si>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</si>
  <si>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</si>
  <si>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</si>
  <si>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</si>
  <si>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</si>
  <si>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</si>
  <si>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</si>
  <si>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</si>
  <si>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</si>
  <si>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</si>
  <si>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</si>
  <si>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</si>
  <si>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</si>
  <si>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</si>
  <si>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</si>
  <si>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</si>
  <si>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</si>
  <si>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</si>
  <si>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</si>
  <si>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</si>
  <si>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</si>
  <si>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</si>
  <si>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</si>
  <si>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</si>
  <si>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</si>
  <si>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</si>
  <si>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</si>
  <si>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</si>
  <si>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</si>
  <si>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</si>
  <si>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</si>
  <si>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</si>
  <si>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</si>
  <si>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</si>
  <si>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</si>
  <si>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</si>
  <si>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</si>
  <si>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</si>
  <si>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</si>
  <si>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</si>
  <si>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</si>
  <si>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</si>
  <si>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</si>
  <si>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</si>
  <si>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</si>
  <si>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</si>
  <si>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</si>
  <si>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</si>
  <si>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</si>
  <si>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</si>
  <si>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</si>
  <si>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</si>
  <si>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</si>
  <si>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</si>
  <si>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</si>
  <si>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</si>
  <si>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</si>
  <si>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</si>
  <si>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</si>
  <si>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</si>
  <si>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</si>
  <si>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</si>
  <si>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</si>
  <si>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</si>
  <si>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</si>
  <si>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</si>
  <si>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</si>
  <si>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</si>
  <si>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</si>
  <si>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</si>
  <si>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</si>
  <si>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</si>
  <si>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</si>
  <si>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</si>
  <si>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</si>
  <si>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</si>
  <si>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</si>
  <si>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</si>
  <si>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</si>
  <si>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</si>
  <si>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</si>
  <si>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</si>
  <si>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</si>
  <si>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</si>
  <si>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</si>
  <si>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</si>
  <si>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</si>
  <si>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</si>
  <si>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</si>
  <si>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</si>
  <si>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</si>
  <si>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</si>
  <si>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</si>
  <si>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</si>
  <si>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</si>
  <si>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</si>
  <si>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</si>
  <si>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</si>
  <si>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</si>
  <si>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</si>
  <si>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</si>
  <si>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</si>
  <si>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</si>
  <si>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</si>
  <si>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</si>
  <si>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</si>
  <si>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</si>
  <si>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</si>
  <si>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</si>
  <si>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</si>
  <si>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</si>
  <si>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</si>
  <si>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</si>
  <si>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</si>
  <si>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</si>
  <si>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</si>
  <si>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</si>
  <si>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</si>
  <si>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</si>
  <si>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</si>
  <si>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</si>
  <si>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</si>
  <si>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</si>
  <si>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</si>
  <si>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</si>
  <si>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</si>
  <si>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</si>
  <si>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</si>
  <si>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</si>
  <si>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</si>
  <si>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</si>
  <si>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</si>
  <si>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</si>
  <si>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</si>
  <si>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</si>
  <si>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</si>
  <si>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</si>
  <si>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</si>
  <si>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</si>
  <si>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</si>
  <si>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</si>
  <si>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</si>
  <si>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</si>
  <si>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</si>
  <si>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</si>
  <si>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</si>
  <si>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</si>
  <si>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</si>
  <si>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</si>
  <si>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</si>
  <si>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</si>
  <si>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</si>
  <si>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</si>
  <si>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</si>
  <si>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</si>
  <si>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</si>
  <si>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</si>
  <si>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</si>
  <si>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</si>
  <si>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</si>
  <si>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</si>
  <si>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</si>
  <si>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</si>
  <si>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</si>
  <si>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</si>
  <si>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</si>
  <si>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</si>
  <si>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</si>
  <si>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</si>
  <si>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</si>
  <si>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</si>
  <si>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</si>
  <si>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</si>
  <si>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</si>
  <si>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</si>
  <si>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</si>
  <si>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</si>
  <si>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</si>
  <si>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</si>
  <si>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</si>
  <si>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</si>
  <si>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</si>
  <si>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</si>
  <si>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</si>
  <si>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</si>
  <si>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</si>
  <si>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</si>
  <si>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</si>
  <si>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</si>
  <si>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</si>
  <si>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</si>
  <si>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</si>
  <si>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</si>
  <si>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</si>
  <si>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</si>
  <si>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</si>
  <si>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</si>
  <si>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</si>
  <si>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</si>
  <si>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</si>
  <si>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</si>
  <si>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</si>
  <si>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</si>
  <si>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</si>
  <si>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</si>
  <si>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</si>
  <si>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</si>
  <si>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</si>
  <si>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</si>
  <si>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</si>
  <si>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</si>
  <si>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</si>
  <si>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</si>
  <si>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</si>
  <si>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</si>
  <si>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</si>
  <si>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</si>
  <si>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</si>
  <si>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</si>
  <si>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</si>
  <si>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</si>
  <si>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</si>
  <si>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</si>
  <si>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</si>
  <si>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</si>
  <si>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</si>
  <si>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</si>
  <si>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</si>
  <si>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</si>
  <si>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</si>
  <si>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</si>
  <si>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</si>
  <si>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</si>
  <si>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</si>
  <si>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</si>
  <si>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</si>
  <si>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</si>
  <si>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</si>
  <si>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</si>
  <si>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</si>
  <si>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</si>
  <si>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</si>
  <si>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</si>
  <si>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</si>
  <si>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</si>
  <si>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</si>
  <si>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</si>
  <si>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</si>
  <si>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</si>
  <si>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</si>
  <si>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</si>
  <si>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</si>
  <si>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</si>
  <si>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</si>
  <si>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</si>
  <si>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</si>
  <si>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</si>
  <si>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</si>
  <si>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</si>
  <si>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</si>
  <si>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</si>
  <si>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</si>
  <si>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</si>
  <si>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</si>
  <si>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</si>
  <si>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</si>
  <si>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</si>
  <si>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</si>
  <si>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</si>
  <si>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</si>
  <si>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</si>
  <si>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</si>
  <si>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</si>
  <si>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</si>
  <si>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</si>
  <si>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</si>
  <si>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</si>
  <si>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</si>
  <si>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</si>
  <si>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</si>
  <si>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</si>
  <si>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</si>
  <si>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</si>
  <si>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</si>
  <si>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</si>
  <si>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</si>
  <si>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</si>
  <si>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</si>
  <si>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</si>
  <si>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</si>
  <si>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</si>
  <si>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</si>
  <si>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</si>
  <si>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</si>
  <si>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</si>
  <si>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</si>
  <si>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</si>
  <si>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</si>
  <si>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</si>
  <si>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</si>
  <si>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</si>
  <si>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</si>
  <si>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</si>
  <si>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</si>
  <si>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</si>
  <si>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</si>
  <si>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</si>
  <si>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</si>
  <si>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</si>
  <si>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</si>
  <si>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</si>
  <si>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</si>
  <si>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</si>
  <si>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</si>
  <si>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</si>
  <si>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</si>
  <si>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</si>
  <si>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</si>
  <si>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</si>
  <si>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</si>
  <si>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</si>
  <si>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</si>
  <si>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</si>
  <si>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</si>
  <si>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</si>
  <si>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</si>
  <si>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</si>
  <si>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</si>
  <si>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</si>
  <si>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</si>
  <si>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</si>
  <si>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</si>
  <si>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</si>
  <si>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</si>
  <si>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</si>
  <si>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</si>
  <si>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</si>
  <si>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</si>
  <si>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</si>
  <si>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</si>
  <si>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</si>
  <si>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</si>
  <si>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</si>
  <si>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</si>
  <si>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</si>
  <si>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</si>
  <si>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</si>
  <si>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</si>
  <si>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</si>
  <si>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</si>
  <si>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</si>
  <si>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</si>
  <si>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</si>
  <si>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</si>
  <si>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</si>
  <si>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</si>
  <si>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</si>
  <si>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</si>
  <si>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</si>
  <si>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</si>
  <si>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</si>
  <si>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</si>
  <si>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</si>
  <si>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</si>
  <si>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</si>
  <si>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</si>
  <si>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</si>
  <si>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</si>
  <si>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</si>
  <si>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</si>
  <si>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</si>
  <si>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</si>
  <si>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</si>
  <si>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</si>
  <si>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</si>
  <si>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</si>
  <si>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</si>
  <si>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</si>
  <si>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</si>
  <si>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</si>
  <si>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</si>
  <si>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</si>
  <si>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</si>
  <si>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</si>
  <si>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</si>
  <si>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</si>
  <si>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</si>
  <si>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</si>
  <si>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</si>
  <si>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</si>
  <si>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</si>
  <si>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</si>
  <si>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</si>
  <si>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</si>
  <si>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</si>
  <si>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</si>
  <si>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</si>
  <si>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</si>
  <si>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</si>
  <si>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</si>
  <si>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</si>
  <si>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</si>
  <si>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</si>
  <si>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</si>
  <si>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</si>
  <si>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</si>
  <si>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</si>
  <si>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</si>
  <si>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</si>
  <si>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</si>
  <si>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</si>
  <si>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</si>
  <si>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</si>
  <si>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</si>
  <si>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</si>
  <si>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</si>
  <si>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</si>
  <si>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</si>
  <si>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</si>
  <si>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</si>
  <si>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</si>
  <si>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</si>
  <si>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</si>
  <si>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</si>
  <si>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</si>
  <si>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</si>
  <si>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</si>
  <si>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</si>
  <si>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</si>
  <si>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</si>
  <si>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</si>
  <si>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</si>
  <si>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</si>
  <si>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</si>
  <si>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</si>
  <si>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PCM-20251130-00001017</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</si>
  <si>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</si>
  <si>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</si>
  <si>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</si>
  <si>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</si>
  <si>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</si>
  <si>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</si>
  <si>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</si>
  <si>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</si>
  <si>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</si>
  <si>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</si>
  <si>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</si>
  <si>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</si>
  <si>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</si>
  <si>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</si>
  <si>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</si>
  <si>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</si>
  <si>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</si>
  <si>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</si>
  <si>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</si>
  <si>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</si>
  <si>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</si>
  <si>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</si>
  <si>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</si>
  <si>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</si>
  <si>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</si>
  <si>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</si>
  <si>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</si>
  <si>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</si>
  <si>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</si>
  <si>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</si>
  <si>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</si>
  <si>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</si>
  <si>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</si>
  <si>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</si>
  <si>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</si>
  <si>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</si>
  <si>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</si>
  <si>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</si>
  <si>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</si>
  <si>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</si>
  <si>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</si>
  <si>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</si>
  <si>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</si>
  <si>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</si>
  <si>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</si>
  <si>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</si>
  <si>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</si>
  <si>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</si>
  <si>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</si>
  <si>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</si>
  <si>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</si>
  <si>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</si>
  <si>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</si>
  <si>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</si>
  <si>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</si>
  <si>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</si>
  <si>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</si>
  <si>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</si>
  <si>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</si>
  <si>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</si>
  <si>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</si>
  <si>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</si>
  <si>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</si>
  <si>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</si>
  <si>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</si>
  <si>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</si>
  <si>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</si>
  <si>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</si>
  <si>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</si>
  <si>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</si>
  <si>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</si>
  <si>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</si>
  <si>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</si>
  <si>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</si>
  <si>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</si>
  <si>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</si>
  <si>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</si>
  <si>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</si>
  <si>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</si>
  <si>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</si>
  <si>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</si>
  <si>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</si>
  <si>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</si>
  <si>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</si>
  <si>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</si>
  <si>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</si>
  <si>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</si>
  <si>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</si>
  <si>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</si>
  <si>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</si>
  <si>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</si>
  <si>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</si>
  <si>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</si>
  <si>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</si>
  <si>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</si>
  <si>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</si>
  <si>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</si>
  <si>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PCM-20251130-00000927</t>
  </si>
  <si>
    <t>Sceco NA and sceco team replacing main transformer, roads closed and sceco meter not accessible by car, site located in main road and can't connect PG</t>
  </si>
  <si>
    <t>PCM-20251130-00001005</t>
  </si>
  <si>
    <t>EM Team on the wya need 40 Mins</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</si>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</sst>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1" totalsRowShown="0" headerRowDxfId="172" dataDxfId="171" headerRowBorderDxfId="169" tableBorderDxfId="170" totalsRowBorderDxfId="168">
  <autoFilter ref="A1:L2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1" totalsRowShown="0" headerRowDxfId="155" dataDxfId="154" headerRowBorderDxfId="152" tableBorderDxfId="153" totalsRowBorderDxfId="151">
  <autoFilter ref="A1:CJ7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3" totalsRowShown="0" headerRowDxfId="46" dataDxfId="45" headerRowBorderDxfId="43" tableBorderDxfId="44" totalsRowBorderDxfId="42">
  <autoFilter ref="A1:L2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8" totalsRowShown="0" headerRowDxfId="29" dataDxfId="28" headerRowBorderDxfId="26" tableBorderDxfId="27">
  <autoFilter ref="A1:L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4" totalsRowShown="0" headerRowDxfId="13" tableBorderDxfId="12">
  <autoFilter ref="A1:L48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1"/>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328.69428541667003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2</v>
      </c>
      <c r="D3" s="56" t="s">
        <v>11193</v>
      </c>
      <c r="E3" s="127" t="s">
        <v>39106</v>
      </c>
      <c r="F3" s="126">
        <v>45991.621319444443</v>
      </c>
      <c r="G3" s="125">
        <f ca="1">IFERROR(NOW()-F3,"-")</f>
        <v>2.139189815352438E-2</v>
      </c>
      <c r="H3" s="126">
        <v>45991.610902777778</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45991.642711342596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45991.642711342596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45991.642711342596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45991.642711342596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45991.642711342596</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45991.642711342596</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45991.642711342596</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45991.642711342596</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45991.642711342596</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45991.642711342596</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45991.642711342596</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45991.642711342596</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45991.642711342596</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45991.642711342596</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45991.642711342596</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45991.642711342596</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45991.642711342596</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45991.642711342596</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45991.642711342596</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45991.642711342596</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45991.64271122685</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45991.642711342596</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45991.642711342596</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45991.642711342596</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ca="1">IFERROR(NOW()-F28,"-")</f>
        <v>45991.642711342596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45991.642711342596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45991.642711342596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45991.642711342596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45991.642711342596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45991.642711342596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45991.642711342596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45991.642711342596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45991.642711342596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45991.642711342596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45991.642711342596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45991.642711342596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45991.642711342596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45991.642711342596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45991.642711342596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45991.642711342596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45991.642711342596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45991.642711342596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45991.642711342596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45991.642711342596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45991.642711342596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45991.642711342596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45991.642711342596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45991.642711342596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45991.642711342596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45991.642711342596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45991.642711342596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45991.642711342596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45991.642711342596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45991.642711342596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45991.642711342596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45991.642711342596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45991.642711342596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45991.642711342596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45991.642711342596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45991.642711342596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45991.642711342596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45991.642711342596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45991.642711342596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45991.642711342596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45991.642711342596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45991.642711342596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45991.642711342596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45991.642711342596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45991.642711342596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45991.642711342596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45991.642711342596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45991.642711342596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45991.642711342596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45991.642711342596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45991.642711342596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45991.642711342596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45991.642711342596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45991.642711342596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45991.642711342596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45991.642711342596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45991.642711342596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45991.642711342596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45991.642711342596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45991.642711342596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45991.642711342596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45991.642711342596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45991.642711342596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45991.642711342596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45991.642711342596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45991.642711342596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45991.642711342596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45991.642711342596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45991.642711342596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45991.642711342596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45991.642711342596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45991.642711342596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45991.642711342596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45991.642711342596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45991.642711342596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45991.642711342596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45991.642711342596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45991.642711342596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45991.642711342596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45991.642711342596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45991.642711342596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45991.642711342596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45991.642711342596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45991.642711342596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45991.642711342596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45991.642711342596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45991.642711342596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45991.642711342596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45991.642711342596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45991.642711342596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45991.642711342596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45991.642711342596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45991.642711342596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45991.642711342596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45991.642711342596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45991.642711342596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45991.642711342596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45991.642711342596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45991.642711342596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45991.642711342596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45991.642711342596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45991.642711342596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45991.642711342596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45991.642711342596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45991.642711342596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45991.642711342596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45991.642711342596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45991.642711342596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45991.642711342596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45991.642711342596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45991.642711342596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45991.642711342596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45991.642711342596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45991.642711342596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45991.642711342596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45991.642711342596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45991.642711342596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45991.642711342596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45991.642711342596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45991.642711342596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45991.642711342596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45991.642711342596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45991.642711342596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45991.642711342596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45991.642711342596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45991.642711342596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45991.642711342596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45991.642711342596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45991.642711342596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45991.642711342596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45991.642711342596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45991.642711342596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45991.642711342596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45991.642711342596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45991.642711342596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45991.642711342596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45991.642711342596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45991.642711342596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45991.642711342596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45991.642711342596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45991.642711342596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45991.642711342596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45991.642711342596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45991.642711342596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45991.642711342596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45991.642711342596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45991.642711342596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45991.642711342596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45991.642711342596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45991.642711342596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45991.642711342596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45991.642711342596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45991.642711342596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45991.642711342596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45991.642711342596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45991.642711342596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45991.642711342596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45991.642711342596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45991.642711342596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45991.642711342596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45991.642711342596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45991.642711342596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45991.642711342596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45991.642711342596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45991.642711342596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45991.642711342596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45991.642711342596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45991.642711342596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45991.642711342596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45991.642711342596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45991.642711342596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45991.642711342596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45991.642711342596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45991.642711342596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45991.642711342596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45991.642711342596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45991.642711342596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45991.642711342596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45991.642711342596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45991.642711342596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45991.642711342596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45991.642711342596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45991.642711342596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45991.642711342596</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45991.642711342596</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45991.642711342596</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45991.642711342596</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45991.642711342596</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45991.642711342596</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45991.642711342596</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45991.642711342596</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45991.642711342596</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45991.642711342596</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45991.642711342596</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45991.642711342596</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45991.642711342596</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45991.642711342596</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45991.642711342596</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45991.642711342596</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45991.642711342596</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45991.642711342596</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45991.642711342596</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45991.642711342596</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ca="1">IFERROR(NOW()-F231,"-")</f>
        <v>45991.642711342596</v>
      </c>
      <c r="H231" s="126"/>
      <c r="I231" s="128" t="str">
        <f>IFERROR(VLOOKUP(D231,DB!A:F,6,0),"")</f>
        <v/>
      </c>
      <c r="J231" s="128" t="str">
        <f>IFERROR(VLOOKUP(D231,DB!A:G,7,0),"")</f>
        <v/>
      </c>
      <c r="K231" s="124"/>
      <c r="L231" s="123" t="str">
        <f>IFERROR(VLOOKUP(D231,DB!A:I,9,0),"")</f>
        <v/>
      </c>
    </row>
  </sheetData>
  <customSheetViews>
    <customSheetView guid="{F6042A99-DD27-4453-835D-0834D95730CC}" filter="1" showAutoFilter="1">
      <pageMargins left="0" right="0" top="0" bottom="0" header="0" footer="0"/>
      <autoFilter ref="B1:M1" xr:uid="{1FDA6378-2284-497C-A66E-F9C882BBAB09}"/>
    </customSheetView>
  </customSheetViews>
  <dataValidations count="2">
    <dataValidation allowBlank="1" showInputMessage="1" showErrorMessage="1" sqref="E1" xr:uid="{5DBA255D-CDD9-49FB-AD3C-AF70AB4EE696}"/>
    <dataValidation type="list" allowBlank="1" showInputMessage="1" showErrorMessage="1" sqref="E2:E2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1"/>
  <sheetViews>
    <sheetView tabSelected="1"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166.64287361111201</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7.255292361114698</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45991.642711342596</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45991.642711342596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45991.642711342596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45991.642711574073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45991.642711574073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45991.642711574073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45991.642711574073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45991.642711574073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45991.642711574073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45991.642711574073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45991.642711574073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45991.642711574073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45991.642711574073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45991.642711574073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45991.642711574073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45991.642711574073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45991.642711574073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45991.642711574073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45991.642711574073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45991.642711574073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45991.642711574073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45991.642711574073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45991.642711574073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45991.642711574073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45991.642711574073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45991.642711574073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45991.642711574073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45991.642711574073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45991.642711574073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45991.642711574073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45991.642711574073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45991.642711574073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45991.642711574073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45991.642711574073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45991.642711574073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45991.642711574073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45991.642711574073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45991.642711574073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45991.642711574073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45991.642711574073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45991.642711574073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45991.642711574073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45991.642711574073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45991.642711574073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45991.642711574073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45991.642711574073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45991.642711574073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45991.642711574073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45991.642711574073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45991.642711574073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45991.642711574073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45991.642711574073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45991.642711574073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45991.642711574073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45991.642711574073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45991.642711574073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45991.642711574073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45991.642711574073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45991.642711574073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45991.642711574073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45991.642711574073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45991.642711574073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45991.642711574073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45991.642711574073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45991.642711574073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45991.642711574073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45991.642711574073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sheetData>
  <dataValidations count="2">
    <dataValidation allowBlank="1" showInputMessage="1" showErrorMessage="1" sqref="E1" xr:uid="{4D935161-CDD3-4592-B877-3FB59C99E142}"/>
    <dataValidation type="list" allowBlank="1" showInputMessage="1" showErrorMessage="1" sqref="E3:E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45991.642711574073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45991.642711574073</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45991.642711574073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45991.642711574073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45991.642711574073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45991.642711574073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45991.642711574073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45991.642711574073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45991.642711574073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45991.642711574073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45991.642711574073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45991.642711574073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45991.642711574073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45991.642711574073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45991.642711574073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45991.642711574073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45991.642711574073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45991.642711574073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45991.642711574073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45991.642711574073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45991.642711574073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45991.642711574073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45991.642711574073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45991.642711574073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45991.642711574073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45991.642711574073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45991.642711574073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45991.642711574073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45991.642711574073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45991.642711574073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45991.642711574073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45991.642711574073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45991.642711574073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45991.642711574073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45991.642711574073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45991.642711574073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45991.642711574073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45991.642711574073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45991.642711574073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45991.642711574073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45991.642711574073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45991.642711574073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45991.642711574073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45991.642711574073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45991.642711574073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45991.642711574073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45991.642711574073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45991.642711574073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45991.642711574073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45991.642711574073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45991.642711574073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45991.642711574073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45991.642711574073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45991.642711574073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45991.642711574073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45991.642711574073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45991.642711574073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45991.642711574073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45991.642711574073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45991.642711574073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45991.642711574073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45991.642711574073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45991.642711574073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45991.642711574073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45991.642711574073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45991.642711574073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45991.642711574073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45991.642711574073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45991.642711574073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45991.642711574073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45991.642711574073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45991.642711574073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45991.642711574073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45991.642711574073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45991.642711574073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45991.642711574073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45991.642711574073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45991.642711574073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45991.642711574073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45991.642711574073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45991.642711574073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45991.642711574073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45991.642711574073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45991.642711574073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45991.642711574073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45991.642711574073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45991.642711574073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45991.642711574073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45991.642711574073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45991.642711574073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45991.642711574073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45991.642711574073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45991.642711574073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45991.642711574073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45991.642711574073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45991.642711574073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45991.642711574073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45991.642711574073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45991.642711574073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45991.642711574073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45991.642711574073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45991.642711574073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45991.642711574073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45991.642711574073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45991.642711574073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45991.642711574073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45991.642711574073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45991.642711574073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45991.642711574073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45991.642711574073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45991.642711574073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45991.642711574073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45991.642711574073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45991.642711574073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45991.642711574073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45991.642711574073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45991.642711574073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45991.642711574073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45991.642711574073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45991.642711574073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45991.642711574073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45991.642711574073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45991.642711574073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45991.642711574073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45991.642711574073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45991.642711574073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45991.642711574073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45991.642711574073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45991.642711574073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45991.642711574073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45991.642711574073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45991.642711574073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45991.642711574073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45991.642711574073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45991.642711574073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45991.642711574073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45991.642711574073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45991.642711574073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45991.642711574073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45991.642711574073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45991.642711574073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45991.642711574073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45991.642711574073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45991.642711574073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45991.642711574073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45991.642711574073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45991.642711574073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45991.642711574073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45991.642711574073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45991.642711574073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45991.642711574073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45991.642711574073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45991.642711574073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45991.642711574073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45991.642711574073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45991.642711574073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45991.642711574073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45991.642711574073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45991.642711574073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45991.642711574073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45991.642711574073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45991.642711574073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45991.642711574073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45991.642711574073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45991.642711574073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45991.642711574073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45991.642711574073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45991.642711574073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45991.642711574073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45991.642711574073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45991.642711574073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45991.642711574073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45991.642711574073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45991.642711574073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45991.642711574073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45991.642711574073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45991.642711574073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45991.642711574073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45991.642711574073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45991.642711574073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45991.642711574073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45991.642711574073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45991.642711574073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45991.642711574073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45991.642711574073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45991.642711574073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45991.642711574073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45991.642711574073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45991.642711574073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45991.642711574073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45991.642711574073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45991.642711574073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45991.642711574073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45991.642711574073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45991.642711574073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45991.642711574073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45991.642711574073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45991.642711574073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45991.642711574073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45991.642711574073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45991.642711574073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45991.642711574073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45991.642711574073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45991.642711574073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45991.642711574073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45991.642711574073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45991.642711574073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45991.642711574073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45991.642711574073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45991.642711574073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45991.642711574073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45991.642711574073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45991.642711574073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45991.642711574073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45991.642711574073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45991.642711574073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45991.642711574073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45991.642711574073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45991.642711574073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45991.642711574073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45991.642711574073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45991.642711574073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45991.642711574073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45991.642711574073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45991.642711574073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45991.642711574073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45991.642711574073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45991.642711574073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45991.642711574073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45991.642711574073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45991.642711574073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45991.642711574073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45991.642711574073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45991.642711574073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45991.642711574073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45991.642711574073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45991.642711574073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45991.642711574073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45991.642711574073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45991.642711574073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45991.642711574073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45991.642711574073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45991.642711574073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45991.642711574073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45991.642711574073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45991.642711574073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45991.642711574073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45991.642711574073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45991.642711574073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45991.642711574073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45991.642711574073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45991.642711574073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45991.642711574073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45991.642711574073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45991.642711574073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45991.642711574073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45991.642711574073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45991.642711574073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45991.642711574073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45991.642711574073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45991.642711574073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45991.642711574073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45991.642711574073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45991.642711574073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45991.642711574073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45991.642711574073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45991.642711574073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45991.642711574073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45991.642711574073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45991.642711574073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45991.642711574073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45991.642711574073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45991.642711574073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45991.642711574073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45991.642711574073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45991.642711574073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45991.642711574073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45991.642711574073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45991.642711574073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45991.642711574073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45991.642711574073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45991.642711574073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45991.642711574073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45991.642711574073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45991.642711574073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45991.642711574073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45991.642711574073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45991.642711574073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45991.642711574073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45991.642711574073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45991.642711574073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45991.642711574073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45991.642711574073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45991.642711574073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45991.642711574073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45991.642711574073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45991.642711574073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45991.642711574073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45991.642711574073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45991.642711574073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45991.642711574073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45991.642711574073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45991.642711574073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45991.642711574073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45991.642711574073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45991.642711574073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45991.642711574073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45991.642711574073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45991.642711574073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45991.642711574073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45991.642711574073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45991.642711574073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45991.642711574073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45991.642711574073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45991.642711574073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45991.642711574073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45991.642711574073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45991.642711574073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45991.642711574073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45991.642711574073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45991.642711574073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45991.642711574073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45991.642711574073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45991.642711574073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45991.642711574073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45991.642711574073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45991.642711574073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45991.642711574073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45991.642711574073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45991.642711574073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45991.642711574073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45991.642711574073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45991.642711574073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45991.642711574073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45991.642711574073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45991.642711574073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45991.642711574073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45991.642711574073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45991.642711574073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45991.642711574073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45991.642711574073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45991.642711574073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45991.642711574073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45991.642711574073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45991.642711574073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45991.642711574073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45991.642711574073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45991.642711574073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45991.642711574073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45991.642711574073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45991.642711574073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45991.642711574073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45991.642711574073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45991.642711574073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45991.642711574073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45991.642711574073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45991.642711574073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45991.642711574073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45991.642711574073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45991.642711574073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45991.642711574073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45991.642711574073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45991.642711574073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45991.642711574073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45991.642711574073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45991.642711574073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45991.642711574073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45991.642711574073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45991.642711574073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45991.642711574073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45991.642711574073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45991.642711574073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45991.642711574073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45991.642711574073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45991.642711574073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45991.642711574073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45991.642711574073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45991.642711574073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45991.642711574073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45991.642711574073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45991.642711574073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45991.642711574073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45991.642711574073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45991.642711574073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45991.642711574073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45991.642711574073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45991.642711574073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45991.642711574073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45991.642711574073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45991.642711574073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45991.642711574073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45991.642711574073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45991.642711574073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45991.642711574073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45991.642711574073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45991.642711574073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45991.642711574073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45991.642711574073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45991.642711574073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45991.642711574073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45991.642711574073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45991.642711574073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45991.642711574073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45991.642711574073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45991.642711574073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45991.642711574073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45991.642711574073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45991.642711574073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45991.642711574073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45991.642711574073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45991.642711574073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45991.642711574073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45991.642711574073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45991.642711574073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45991.642711574073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45991.642711574073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45991.642711574073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45991.642711574073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45991.642711574073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45991.642711574073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45991.642711574073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45991.642711574073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45991.642711574073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45991.642711574073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45991.642711574073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45991.642711574073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45991.642711574073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45991.642711574073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45991.642711574073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45991.642711574073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45991.642711574073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45991.642711574073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45991.642711574073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45991.642711574073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45991.642711574073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45991.642711574073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45991.642711574073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45991.642711574073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45991.642711574073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45991.642711574073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45991.642711574073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45991.642711574073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45991.642711574073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45991.642711574073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45991.642711574073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45991.642711574073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45991.642711574073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45991.642711574073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45991.642711574073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45991.642711574073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45991.642711574073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45991.642711574073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45991.642711574073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45991.642711574073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45991.642711574073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45991.642711574073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45991.642711574073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45991.642711574073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45991.642711574073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45991.642711574073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45991.642711574073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45991.642711574073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45991.642711574073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45991.642711574073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45991.642711574073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45991.642711574073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45991.642711574073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45991.642711574073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45991.642711574073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45991.642711574073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45991.642711574073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45991.642711574073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45991.642711574073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45991.642711574073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45991.642711574073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45991.642711574073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45991.642711574073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45991.642711574073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45991.642711574073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45991.642711574073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45991.642711574073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45991.642711574073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45991.642711574073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45991.642711574073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45991.642711574073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45991.642711574073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45991.642711574073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45991.642711574073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45991.642711574073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45991.642711574073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45991.642711574073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45991.642711574073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45991.642711574073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45991.642711574073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45991.642711574073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45991.642711574073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45991.642711574073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45991.642711574073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45991.642711574073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45991.642711574073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45991.642711574073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45991.642711574073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45991.642711574073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45991.642711574073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45991.642711574073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45991.642711574073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45991.642711574073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45991.642711574073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45991.642711574073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45991.642711574073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45991.642711574073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45991.642711574073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45991.642711574073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45991.642711574073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45991.642711574073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45991.642711574073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45991.642711574073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45991.642711574073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45991.642711574073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45991.642711574073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45991.642711574073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45991.642711574073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45991.642711574073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45991.642711574073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45991.642711574073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45991.642711574073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45991.642711574073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45991.642711574073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45991.642711574073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45991.642711574073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45991.642711574073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45991.642711574073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45991.642711574073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45991.642711574073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45991.642711574073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45991.642711574073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45991.642711574073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45991.642711574073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45991.642711574073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45991.642711574073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45991.642711574073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45991.642711574073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45991.642711574073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45991.642711574073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45991.642711574073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45991.642711574073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45991.642711574073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45991.642711574073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45991.642711574073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45991.642711574073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45991.642711574073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45991.642711574073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45991.642711574073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45991.642711574073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45991.642711574073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45991.642711574073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45991.642711574073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45991.642711574073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45991.642711574073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45991.642711574073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45991.642711574073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45991.642711574073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45991.642711574073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45991.642711574073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45991.642711574073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45991.642711574073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45991.642711574073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45991.642711574073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45991.642711574073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45991.642711574073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45991.642711574073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45991.642711574073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45991.642711574073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45991.642711574073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45991.642711574073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45991.642711574073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45991.642711574073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45991.642711574073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45991.642711574073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45991.642711574073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45991.642711574073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45991.642711574073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45991.642711574073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45991.642711574073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45991.642711574073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45991.642711574073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45991.642711574073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45991.642711574073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45991.642711574073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45991.642711574073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45991.642711574073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45991.642711574073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45991.642711574073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45991.642711574073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45991.642711574073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45991.642711574073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45991.642711574073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45991.642711574073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45991.642711574073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45991.642711574073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45991.642711574073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45991.642711574073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45991.642711574073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45991.642711574073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45991.642711574073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45991.642711574073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45991.642711574073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45991.642711574073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45991.642711574073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45991.642711574073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45991.642711574073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45991.642711574073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45991.642711574073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45991.642711574073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45991.642711574073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45991.642711574073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45991.642711574073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45991.642711574073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45991.642711574073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45991.642711574073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45991.642711574073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45991.642711574073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45991.642711574073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45991.642711574073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45991.642711574073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45991.642711574073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45991.642711574073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45991.642711574073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45991.642711574073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45991.642711574073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45991.642711574073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45991.642711574073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45991.642711574073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45991.642711574073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45991.642711574073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45991.642711574073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45991.642711574073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45991.642711574073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45991.642711574073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45991.642711574073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45991.642711574073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45991.642711574073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45991.642711574073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45991.642711574073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45991.642711574073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45991.642711574073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45991.642711574073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45991.642711574073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45991.642711574073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45991.642711574073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45991.642711574073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45991.642711574073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45991.642711574073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45991.642711574073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45991.642711574073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45991.642711574073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45991.642711574073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45991.642711574073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45991.642711574073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45991.642711574073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45991.642711574073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45991.642711574073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45991.642711574073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45991.642711574073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45991.642711574073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45991.642711574073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45991.642711574073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45991.642711574073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45991.642711574073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45991.642711574073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45991.642711574073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45991.642711574073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45991.642711574073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45991.642711574073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45991.642711574073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45991.642711574073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45991.642711574073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45991.642711574073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45991.642711574073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45991.642711574073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45991.642711574073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45991.642711574073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45991.642711574073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45991.642711574073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45991.642711574073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45991.642711574073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45991.642711574073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45991.642711574073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45991.642711574073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45991.642711574073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45991.642711574073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45991.642711574073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45991.642711574073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45991.642711574073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45991.642711574073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45991.642711574073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45991.642711574073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45991.642711574073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45991.642711574073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45991.642711574073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45991.642711574073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45991.642711574073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45991.642711574073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45991.642711574073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45991.642711574073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45991.642711574073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45991.642711574073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45991.642711574073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45991.642711574073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45991.642711574073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45991.642711574073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45991.642711574073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45991.642711574073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45991.642711574073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45991.642711574073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45991.642711574073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45991.642711574073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45991.642711574073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45991.642711574073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45991.642711574073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45991.642711574073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45991.642711574073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45991.642711574073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45991.642711574073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45991.642711574073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45991.642711574073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45991.642711574073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45991.642711574073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45991.642711574073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45991.642711574073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45991.642711574073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45991.642711574073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45991.642711574073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45991.642711574073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45991.642711574073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45991.642711574073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45991.642711574073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45991.642711574073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45991.642711574073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45991.642711574073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45991.642711574073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45991.642711574073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45991.642711574073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45991.642711574073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45991.642711574073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45991.642711574073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45991.642711574073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45991.642711574073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45991.642711574073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45991.642711574073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45991.642711574073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45991.642711574073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45991.642711574073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45991.642711574073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45991.642711574073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45991.642711574073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45991.642711574073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45991.642711574073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45991.642711574073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45991.642711574073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45991.642711574073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45991.642711574073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45991.642711574073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45991.642711574073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45991.642711574073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45991.642711574073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45991.642711574073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45991.642711574073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45991.642711574073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45991.642711574073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45991.642711574073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45991.642711574073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45991.642711574073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45991.642711574073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45991.642711574073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45991.642711574073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45991.642711574073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45991.642711574073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45991.642711574073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45991.642711574073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45991.642711574073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45991.642711574073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45991.642711574073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45991.642711574073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45991.642711574073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45991.642711574073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45991.642711574073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45991.642711574073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45991.642711574073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45991.642711574073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45991.642711574073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45991.642711574073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45991.642711574073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45991.642711574073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45991.642711574073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45991.642711574073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45991.642711574073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45991.642711574073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45991.642711574073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45991.642711574073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45991.642711574073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45991.642711574073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45991.642711574073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45991.642711574073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45991.642711574073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45991.642711574073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45991.642711574073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45991.642711574073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45991.642711574073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45991.642711574073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45991.642711574073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45991.642711574073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45991.642711574073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45991.642711574073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45991.642711574073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45991.642711574073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45991.642711574073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45991.642711574073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45991.642711574073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45991.642711574073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45991.642711574073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45991.642711574073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45991.642711574073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45991.642711574073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45991.642711574073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45991.642711574073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45991.642711574073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45991.642711574073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45991.642711574073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45991.642711574073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45991.642711574073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45991.642711574073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45991.642711574073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45991.642711574073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45991.642711574073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45991.642711574073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45991.642711574073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45991.642711574073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45991.642711574073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45991.642711574073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45991.642711574073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45991.642711574073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45991.642711574073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45991.642711574073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45991.642711574073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45991.642711574073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45991.642711574073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45991.642711574073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45991.642711574073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45991.642711574073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45991.642711574073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45991.642711574073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45991.642711574073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45991.642711574073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45991.642711574073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45991.642711574073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45991.642711574073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45991.642711574073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45991.642711574073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45991.642711574073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45991.642711574073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45991.642711574073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45991.642711574073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45991.642711574073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45991.642711574073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45991.642711574073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45991.642711574073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45991.642711574073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45991.642711574073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45991.642711574073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45991.642711574073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45991.642711574073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45991.642711574073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45991.642711574073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45991.642711574073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45991.642711574073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45991.642711574073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45991.642711574073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45991.642711574073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45991.642711574073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45991.642711574073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45991.642711574073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45991.642711574073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45991.642711574073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45991.642711574073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45991.642711574073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45991.642711574073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45991.642711574073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45991.642711574073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45991.642711574073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45991.642711574073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45991.642711574073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45991.642711574073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45991.642711574073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45991.642711574073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45991.642711574073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45991.642711574073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45991.642711574073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45991.642711574073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45991.642711574073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45991.642711574073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45991.642711574073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45991.642711574073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45991.642711574073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45991.642711574073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45991.642711574073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45991.642711574073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45991.642711574073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45991.642711574073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45991.642711574073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45991.642711574073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45991.642711574073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45991.642711574073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45991.642711574073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45991.642711574073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45991.642711574073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45991.642711574073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45991.642711574073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45991.642711574073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45991.642711574073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45991.642711574073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45991.642711574073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45991.642711574073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45991.642711574073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45991.642711574073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45991.642711574073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45991.642711574073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45991.642711574073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45991.642711574073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45991.642711574073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45991.642711574073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45991.642711574073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45991.642711574073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45991.642711574073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45991.642711574073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45991.642711574073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45991.642711574073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45991.642711574073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45991.642711574073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45991.642711574073</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3"/>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288.16199374999997</v>
      </c>
      <c r="H2" s="92">
        <v>45703.474768518521</v>
      </c>
      <c r="I2" s="92" t="str">
        <f>IFERROR(VLOOKUP(D2,DB!A:F,6,0),"")</f>
        <v>SCECO</v>
      </c>
      <c r="J2" s="92" t="str">
        <f>IFERROR(VLOOKUP(D2,DB!A:G,7,0),"")</f>
        <v>Dead</v>
      </c>
      <c r="K2" s="94" t="s">
        <v>39195</v>
      </c>
      <c r="L2" s="88" t="str">
        <f>IFERROR(VLOOKUP(D2,DB!A:I,9,0),"")</f>
        <v>Latis</v>
      </c>
    </row>
    <row r="3" spans="1:16" ht="15" customHeight="1">
      <c r="A3" s="110"/>
      <c r="B3" s="110" t="str">
        <f>IFERROR(VLOOKUP(D3,DB!A:K,11,0),"")</f>
        <v/>
      </c>
      <c r="C3" s="90"/>
      <c r="D3" s="88"/>
      <c r="E3" s="91"/>
      <c r="F3" s="92"/>
      <c r="G3" s="93">
        <f t="shared" ref="G3:G35" ca="1" si="0">IFERROR(NOW()-F3,"")</f>
        <v>45991.642711342596</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45991.642711342596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45991.642711342596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45991.642711342596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45991.642711342596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45991.642711342596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45991.642711342596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45991.642711342596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45991.642711342596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45991.642711342596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45991.642711342596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45991.642711342596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45991.642711342596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45991.642711342596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45991.642711342596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45991.642711342596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45991.642711342596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45991.642711342596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45991.642711342596</v>
      </c>
      <c r="H21" s="92"/>
      <c r="I21" s="110" t="str">
        <f>IFERROR(VLOOKUP(D21,DB!A:F,6,0),"")</f>
        <v/>
      </c>
      <c r="J21" s="110" t="str">
        <f>IFERROR(VLOOKUP(D21,DB!A:G,7,0),"")</f>
        <v/>
      </c>
      <c r="K21" s="94"/>
      <c r="L21" s="88" t="str">
        <f>IFERROR(VLOOKUP(D21,DB!A:I,9,0),"")</f>
        <v/>
      </c>
    </row>
    <row r="22" spans="1:12" ht="15" customHeight="1">
      <c r="A22" s="110"/>
      <c r="B22" s="110" t="str">
        <f>IFERROR(VLOOKUP(D23,DB!A:K,11,0),"")</f>
        <v/>
      </c>
      <c r="C22" s="90"/>
      <c r="D22" s="150"/>
      <c r="E22" s="91"/>
      <c r="F22" s="92"/>
      <c r="G22" s="93">
        <f t="shared" ca="1" si="0"/>
        <v>45991.642711342596</v>
      </c>
      <c r="H22" s="92"/>
      <c r="I22" s="110" t="str">
        <f>IFERROR(VLOOKUP(D23,DB!A:F,6,0),"")</f>
        <v/>
      </c>
      <c r="J22" s="110" t="str">
        <f>IFERROR(VLOOKUP(D23,DB!A:G,7,0),"")</f>
        <v/>
      </c>
      <c r="K22" s="94"/>
      <c r="L22" s="88" t="str">
        <f>IFERROR(VLOOKUP(D23,DB!A:I,9,0),"")</f>
        <v/>
      </c>
    </row>
    <row r="23" spans="1:12" ht="15" customHeight="1">
      <c r="A23" s="110"/>
      <c r="B23" s="110" t="str">
        <f>IFERROR(VLOOKUP(#REF!,DB!A:K,11,0),"")</f>
        <v/>
      </c>
      <c r="C23" s="90"/>
      <c r="D23" s="88"/>
      <c r="E23" s="91"/>
      <c r="F23" s="92"/>
      <c r="G23" s="93">
        <f t="shared" ca="1" si="0"/>
        <v>45991.642711342596</v>
      </c>
      <c r="H23" s="92"/>
      <c r="I23" s="110" t="str">
        <f>IFERROR(VLOOKUP(#REF!,DB!A:F,6,0),"")</f>
        <v/>
      </c>
      <c r="J23" s="110" t="str">
        <f>IFERROR(VLOOKUP(#REF!,DB!A:G,7,0),"")</f>
        <v/>
      </c>
      <c r="K23" s="94"/>
      <c r="L23" s="88" t="str">
        <f>IFERROR(VLOOKUP(#REF!,DB!A:I,9,0),"")</f>
        <v/>
      </c>
    </row>
    <row r="24" spans="1:12" ht="15" customHeight="1">
      <c r="A24" s="110"/>
      <c r="B24" s="110" t="str">
        <f>IFERROR(VLOOKUP(D24,DB!A:K,11,0),"")</f>
        <v/>
      </c>
      <c r="C24" s="90"/>
      <c r="D24" s="88"/>
      <c r="E24" s="91"/>
      <c r="F24" s="92"/>
      <c r="G24" s="93">
        <f t="shared" ca="1" si="0"/>
        <v>45991.642711342596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45991.642711342596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45991.642711342596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45991.642711342596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45991.642711342596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45991.642711342596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45991.642711342596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45991.642711342596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45991.642711342596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45991.642711342596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45991.642711342596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45991.642711342596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ref="G36:G99" ca="1" si="1">IFERROR(NOW()-F36,"")</f>
        <v>45991.642711342596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45991.642711342596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45991.642711342596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45991.642711342596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45991.642711342596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45991.642711342596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45991.642711342596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45991.642711342596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45991.642711342596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45991.642711342596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45991.642711342596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45991.642711342596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45991.642711342596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45991.642711342596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45991.642711342596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45991.642711342596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45991.642711342596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45991.642711342596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45991.642711342596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45991.642711342596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45991.642711342596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45991.642711342596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45991.642711342596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45991.642711342596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45991.642711342596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45991.642711342596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45991.642711342596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45991.642711342596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45991.642711342596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45991.642711342596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45991.642711342596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45991.642711342596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45991.642711342596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45991.642711342596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45991.642711342596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45991.642711342596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45991.642711342596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45991.642711342596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45991.642711342596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45991.642711342596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45991.642711342596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45991.642711342596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45991.642711342596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45991.642711342596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45991.642711342596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45991.642711342596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45991.642711342596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45991.642711342596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45991.642711342596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45991.642711342596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45991.642711342596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45991.642711342596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45991.642711342596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45991.642711342596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45991.642711342596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45991.642711342596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45991.642711342596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45991.642711342596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45991.642711342596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45991.642711342596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45991.642711342596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45991.642711342596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45991.642711342596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45991.642711342596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ref="G100:G163" ca="1" si="2">IFERROR(NOW()-F100,"")</f>
        <v>45991.642711342596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45991.642711342596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45991.642711342596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45991.642711342596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45991.642711342596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45991.642711342596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45991.642711342596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45991.642711342596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45991.642711342596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45991.642711342596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45991.642711342596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45991.642711342596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45991.642711342596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45991.642711342596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45991.642711342596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45991.642711342596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45991.642711342596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45991.642711342596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45991.642711342596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45991.642711342596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45991.642711342596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45991.642711342596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45991.642711342596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45991.642711342596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45991.642711342596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45991.642711342596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45991.642711342596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45991.642711342596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45991.642711342596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45991.642711342596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45991.642711342596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45991.642711342596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45991.642711342596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45991.642711342596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45991.642711342596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45991.642711342596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45991.642711342596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45991.642711342596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45991.642711342596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45991.642711342596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45991.642711342596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45991.642711342596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45991.642711342596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45991.642711342596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45991.642711342596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45991.642711342596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45991.642711342596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45991.642711342596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45991.642711342596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45991.642711342596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45991.642711342596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45991.642711342596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45991.642711342596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45991.642711342596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45991.642711342596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45991.642711342596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45991.642711342596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45991.642711342596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45991.642711342596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45991.642711342596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45991.642711342596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45991.642711342596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45991.642711342596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45991.642711342596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ref="G164:G227" ca="1" si="3">IFERROR(NOW()-F164,"")</f>
        <v>45991.642711342596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45991.642711342596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45991.642711342596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45991.642711342596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45991.642711342596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45991.642711342596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45991.642711342596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45991.642711342596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45991.642711342596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45991.642711342596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45991.642711342596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45991.642711342596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45991.642711342596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45991.642711342596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45991.642711342596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45991.642711342596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45991.642711342596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45991.642711342596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45991.642711342596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45991.642711342596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45991.642711342596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45991.642711342596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45991.642711342596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45991.642711342596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45991.642711342596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45991.642711342596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45991.642711342596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45991.642711342596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45991.642711342596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45991.642711342596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45991.642711342596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45991.642711342596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45991.642711342596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45991.642711342596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45991.642711342596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45991.642711342596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45991.642711342596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45991.642711342596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45991.642711342596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45991.642711342596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45991.642711342596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45991.642711342596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45991.642711342596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45991.642711342596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45991.642711342596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45991.642711342596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45991.642711342596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45991.642711342596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45991.642711342596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45991.642711342596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45991.642711342596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45991.642711342596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45991.642711342596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45991.642711342596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45991.642711342596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45991.642711342596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45991.642711342596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45991.642711342596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45991.642711342596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45991.642711342596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45991.642711342596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45991.642711342596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45991.642711342596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45991.642711342596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ref="G228:G273" ca="1" si="4">IFERROR(NOW()-F228,"")</f>
        <v>45991.642711342596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45991.642711342596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45991.642711342596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45991.642711342596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45991.642711342596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45991.642711342596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45991.642711342596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45991.642711342596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45991.642711342596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45991.642711342596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45991.642711342596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45991.642711342596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45991.642711342596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45991.642711342596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45991.642711342596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45991.642711342596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45991.642711342596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45991.642711342596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45991.642711342596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45991.642711342596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45991.642711342596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45991.642711342596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45991.642711342596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45991.642711342596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45991.642711342596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45991.642711342596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45991.642711342596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45991.642711342596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45991.642711342596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45991.642711342596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45991.642711342596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45991.642711342596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45991.642711342596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45991.642711342596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45991.642711342596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45991.642711342596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45991.642711342596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45991.642711342596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45991.642711342596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45991.642711342596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45991.642711342596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45991.642711342596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45991.642711342596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45991.642711342596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45991.642711342596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45991.642711342596</v>
      </c>
      <c r="H273" s="92"/>
      <c r="I273" s="110" t="str">
        <f>IFERROR(VLOOKUP(D273,DB!A:F,6,0),"")</f>
        <v/>
      </c>
      <c r="J273" s="110" t="str">
        <f>IFERROR(VLOOKUP(D273,DB!A:G,7,0),"")</f>
        <v/>
      </c>
      <c r="K273" s="94"/>
      <c r="L273" s="88" t="str">
        <f>IFERROR(VLOOKUP(D273,DB!A:I,9,0),"")</f>
        <v/>
      </c>
    </row>
  </sheetData>
  <dataValidations count="2">
    <dataValidation allowBlank="1" showInputMessage="1" showErrorMessage="1" sqref="E1" xr:uid="{A4F81451-56CC-4543-9497-104C4E44EE4B}"/>
    <dataValidation type="list" allowBlank="1" showInputMessage="1" showErrorMessage="1" sqref="E2:E2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8"/>
  <sheetViews>
    <sheetView workbookViewId="0">
      <selection activeCell="D12" sqref="D12"/>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99.810651388885162</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39187</v>
      </c>
      <c r="F3" s="38">
        <v>45926.188877314817</v>
      </c>
      <c r="G3" s="105">
        <f t="shared" ref="G3" ca="1" si="0">IFERROR(NOW()-F3,"")</f>
        <v>65.453834259256837</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39187</v>
      </c>
      <c r="F4" s="107">
        <v>45948.661111111112</v>
      </c>
      <c r="G4" s="108">
        <f t="shared" ref="G4" ca="1" si="1">IFERROR(NOW()-F4,"")</f>
        <v>42.981600462961069</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10.269412731482589</v>
      </c>
      <c r="H5" s="136">
        <v>45981.360798611109</v>
      </c>
      <c r="I5" s="106" t="str">
        <f>IFERROR(VLOOKUP(D5,DB!A:F,6,0),"")</f>
        <v>SCECO</v>
      </c>
      <c r="J5" s="106" t="str">
        <f>IFERROR(VLOOKUP(D5,DB!A:G,7,0),"")</f>
        <v>Dead</v>
      </c>
      <c r="K5" s="106" t="s">
        <v>39203</v>
      </c>
      <c r="L5" s="106" t="str">
        <f>IFERROR(VLOOKUP(D5,DB!A:I,9,0),"")</f>
        <v>Latis</v>
      </c>
    </row>
    <row r="6" spans="1:13" ht="30.75">
      <c r="A6" s="37" t="s">
        <v>39204</v>
      </c>
      <c r="B6" s="37" t="str">
        <f>IFERROR(VLOOKUP(D6,DB!A:K,11,0),"")</f>
        <v>R5</v>
      </c>
      <c r="C6" s="37">
        <v>1</v>
      </c>
      <c r="D6" s="106" t="s">
        <v>32138</v>
      </c>
      <c r="E6" s="37" t="s">
        <v>39106</v>
      </c>
      <c r="F6" s="38">
        <v>45990.979907407411</v>
      </c>
      <c r="G6" s="135">
        <f ca="1">IFERROR(NOW()-F6,"")</f>
        <v>0.66280393518536584</v>
      </c>
      <c r="H6" s="38">
        <v>45990.988067129627</v>
      </c>
      <c r="I6" s="37" t="str">
        <f>IFERROR(VLOOKUP(D6,DB!A:F,6,0),"")</f>
        <v>SCECO</v>
      </c>
      <c r="J6" s="37" t="str">
        <f>IFERROR(VLOOKUP(D6,DB!A:G,7,0),"")</f>
        <v>Dead</v>
      </c>
      <c r="K6" s="37" t="s">
        <v>39205</v>
      </c>
      <c r="L6" s="37" t="str">
        <f>IFERROR(VLOOKUP(D6,DB!A:I,9,0),"")</f>
        <v>Latis</v>
      </c>
    </row>
    <row r="7" spans="1:13" ht="30.75">
      <c r="A7" s="37" t="s">
        <v>39206</v>
      </c>
      <c r="B7" s="37" t="str">
        <f>IFERROR(VLOOKUP(D7,DB!A:K,11,0),"")</f>
        <v>R5</v>
      </c>
      <c r="C7" s="37">
        <v>1</v>
      </c>
      <c r="D7" s="37" t="s">
        <v>38506</v>
      </c>
      <c r="E7" s="37" t="s">
        <v>39106</v>
      </c>
      <c r="F7" s="38">
        <v>45991.582870370374</v>
      </c>
      <c r="G7" s="135">
        <f ca="1">IFERROR(NOW()-F7,"")</f>
        <v>5.9840972222445998E-2</v>
      </c>
      <c r="H7" s="38">
        <v>45991.576782407406</v>
      </c>
      <c r="I7" s="37" t="str">
        <f>IFERROR(VLOOKUP(D7,DB!A:F,6,0),"")</f>
        <v>SCECO</v>
      </c>
      <c r="J7" s="37" t="str">
        <f>IFERROR(VLOOKUP(D7,DB!A:G,7,0),"")</f>
        <v>Good</v>
      </c>
      <c r="K7" s="37" t="s">
        <v>39207</v>
      </c>
      <c r="L7" s="37" t="str">
        <f>IFERROR(VLOOKUP(D7,DB!A:I,9,0),"")</f>
        <v>Latis</v>
      </c>
    </row>
    <row r="8" spans="1:13">
      <c r="A8" s="37" t="s">
        <v>39208</v>
      </c>
      <c r="B8" s="37" t="str">
        <f>IFERROR(VLOOKUP(D8,DB!A:K,11,0),"")</f>
        <v>R5</v>
      </c>
      <c r="C8" s="37">
        <v>1</v>
      </c>
      <c r="D8" s="37" t="s">
        <v>38439</v>
      </c>
      <c r="E8" s="37" t="s">
        <v>39106</v>
      </c>
      <c r="F8" s="38">
        <v>45991.61078703704</v>
      </c>
      <c r="G8" s="135">
        <f ca="1">IFERROR(NOW()-F8,"")</f>
        <v>3.1924305556458421E-2</v>
      </c>
      <c r="H8" s="38">
        <v>45991.61074074074</v>
      </c>
      <c r="I8" s="37" t="str">
        <f>IFERROR(VLOOKUP(D8,DB!A:F,6,0),"")</f>
        <v>SCECO</v>
      </c>
      <c r="J8" s="37" t="str">
        <f>IFERROR(VLOOKUP(D8,DB!A:G,7,0),"")</f>
        <v>Good</v>
      </c>
      <c r="K8" s="37" t="s">
        <v>39209</v>
      </c>
      <c r="L8" s="37" t="str">
        <f>IFERROR(VLOOKUP(D8,DB!A:I,9,0),"")</f>
        <v>Latis</v>
      </c>
    </row>
    <row r="9" spans="1:13">
      <c r="A9" s="37"/>
      <c r="B9" s="37" t="str">
        <f>IFERROR(VLOOKUP(D9,DB!A:K,11,0),"")</f>
        <v/>
      </c>
      <c r="C9" s="37"/>
      <c r="D9" s="37"/>
      <c r="E9" s="37"/>
      <c r="F9" s="38"/>
      <c r="G9" s="135">
        <f ca="1">IFERROR(NOW()-F9,"")</f>
        <v>45991.642711342596</v>
      </c>
      <c r="H9"/>
      <c r="I9" s="37" t="str">
        <f>IFERROR(VLOOKUP(D9,DB!A:F,6,0),"")</f>
        <v/>
      </c>
      <c r="J9" s="37" t="str">
        <f>IFERROR(VLOOKUP(D9,DB!A:G,7,0),"")</f>
        <v/>
      </c>
      <c r="K9" s="37"/>
      <c r="L9" s="37" t="str">
        <f>IFERROR(VLOOKUP(D9,DB!A:I,9,0),"")</f>
        <v/>
      </c>
    </row>
    <row r="10" spans="1:13">
      <c r="A10" s="37"/>
      <c r="B10" s="37" t="str">
        <f>IFERROR(VLOOKUP(D10,DB!A:K,11,0),"")</f>
        <v/>
      </c>
      <c r="C10" s="37"/>
      <c r="D10"/>
      <c r="E10" s="37"/>
      <c r="F10" s="38"/>
      <c r="G10" s="135">
        <f ca="1">IFERROR(NOW()-F10,"")</f>
        <v>45991.642711342596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45991.642711342596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45991.642711342596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45991.642711342596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45991.642711342596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45991.642711342596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45991.642711342596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45991.642711342596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45991.642711342596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45991.642711342596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45991.642711342596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45991.642711342596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45991.642711342596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05">
        <f ca="1">IFERROR(NOW()-F23,"")</f>
        <v>45991.642711342596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05">
        <f ca="1">IFERROR(NOW()-F24,"")</f>
        <v>45991.642711342596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05">
        <f ca="1">IFERROR(NOW()-F25,"")</f>
        <v>45991.642711342596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45991.642711342596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45991.642711342596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45991.642711342596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45991.642711342596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45991.642711342596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45991.642711342596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45991.642711342596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45991.642711342596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45991.642711342596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45991.642711342596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45991.642711342596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45991.642711342596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45991.642711342596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45991.642711342596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45991.642711342596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45991.642711342596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45991.642711342596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45991.642711342596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45991.642711342596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45991.642711342596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45991.642711342596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45991.642711342596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45991.642711342596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45991.642711342596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45991.642711342596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45991.642711342596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45991.642711342596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45991.642711342596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45991.642711342596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45991.642711342596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45991.642711342596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45991.642711342596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45991.642711342596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45991.642711342596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45991.642711342596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45991.642711342596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45991.642711342596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45991.642711342596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45991.642711342596</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45991.642711342596</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45991.642711342596</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45991.642711342596</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45991.642711342596</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45991.642711342596</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45991.642711342596</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45991.642711342596</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45991.642711342596</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45991.642711342596</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45991.642711342596</v>
      </c>
      <c r="H74" s="38"/>
      <c r="I74" s="37" t="str">
        <f>IFERROR(VLOOKUP(D74,DB!A:F,6,0),"")</f>
        <v/>
      </c>
      <c r="J74" s="37" t="str">
        <f>IFERROR(VLOOKUP(D74,DB!A:G,7,0),"")</f>
        <v/>
      </c>
      <c r="K74" s="37"/>
      <c r="L74" s="37" t="str">
        <f>IFERROR(VLOOKUP(D74,DB!A:I,9,0),"")</f>
        <v/>
      </c>
    </row>
    <row r="75" spans="1:12">
      <c r="A75" s="37"/>
      <c r="B75" s="37" t="str">
        <f>IFERROR(VLOOKUP(D75,DB!A:K,11,0),"")</f>
        <v/>
      </c>
      <c r="C75" s="37"/>
      <c r="D75" s="37"/>
      <c r="E75" s="37"/>
      <c r="F75" s="38"/>
      <c r="G75" s="135">
        <f ca="1">IFERROR(NOW()-F75,"")</f>
        <v>45991.642711342596</v>
      </c>
      <c r="H75" s="38"/>
      <c r="I75" s="37" t="str">
        <f>IFERROR(VLOOKUP(D75,DB!A:F,6,0),"")</f>
        <v/>
      </c>
      <c r="J75" s="37" t="str">
        <f>IFERROR(VLOOKUP(D75,DB!A:G,7,0),"")</f>
        <v/>
      </c>
      <c r="K75" s="37"/>
      <c r="L75" s="37" t="str">
        <f>IFERROR(VLOOKUP(D75,DB!A:I,9,0),"")</f>
        <v/>
      </c>
    </row>
    <row r="76" spans="1:12">
      <c r="A76" s="37"/>
      <c r="B76" s="37" t="str">
        <f>IFERROR(VLOOKUP(D76,DB!A:K,11,0),"")</f>
        <v/>
      </c>
      <c r="C76" s="37"/>
      <c r="D76" s="37"/>
      <c r="E76" s="37"/>
      <c r="F76" s="38"/>
      <c r="G76" s="135">
        <f ca="1">IFERROR(NOW()-F76,"")</f>
        <v>45991.642711342596</v>
      </c>
      <c r="H76" s="38"/>
      <c r="I76" s="37" t="str">
        <f>IFERROR(VLOOKUP(D76,DB!A:F,6,0),"")</f>
        <v/>
      </c>
      <c r="J76" s="37" t="str">
        <f>IFERROR(VLOOKUP(D76,DB!A:G,7,0),"")</f>
        <v/>
      </c>
      <c r="K76" s="37"/>
      <c r="L76" s="37" t="str">
        <f>IFERROR(VLOOKUP(D76,DB!A:I,9,0),"")</f>
        <v/>
      </c>
    </row>
    <row r="77" spans="1:12">
      <c r="A77" s="37"/>
      <c r="B77" s="37" t="str">
        <f>IFERROR(VLOOKUP(D77,DB!A:K,11,0),"")</f>
        <v/>
      </c>
      <c r="C77" s="37"/>
      <c r="D77" s="37"/>
      <c r="E77" s="37"/>
      <c r="F77" s="38"/>
      <c r="G77" s="135">
        <f ca="1">IFERROR(NOW()-F77,"")</f>
        <v>45991.642711342596</v>
      </c>
      <c r="H77" s="38"/>
      <c r="I77" s="37" t="str">
        <f>IFERROR(VLOOKUP(D77,DB!A:F,6,0),"")</f>
        <v/>
      </c>
      <c r="J77" s="37" t="str">
        <f>IFERROR(VLOOKUP(D77,DB!A:G,7,0),"")</f>
        <v/>
      </c>
      <c r="K77" s="37"/>
      <c r="L77" s="37" t="str">
        <f>IFERROR(VLOOKUP(D77,DB!A:I,9,0),"")</f>
        <v/>
      </c>
    </row>
    <row r="78" spans="1:12">
      <c r="A78" s="151"/>
      <c r="B78" s="151" t="str">
        <f>IFERROR(VLOOKUP(D78,DB!A:K,11,0),"")</f>
        <v/>
      </c>
      <c r="C78" s="151"/>
      <c r="D78" s="151"/>
      <c r="E78" s="151"/>
      <c r="F78" s="152"/>
      <c r="G78" s="153">
        <f ca="1">IFERROR(NOW()-F78,"")</f>
        <v>45991.642711342596</v>
      </c>
      <c r="H78" s="152"/>
      <c r="I78" s="151" t="str">
        <f>IFERROR(VLOOKUP(D78,DB!A:F,6,0),"")</f>
        <v/>
      </c>
      <c r="J78" s="151" t="str">
        <f>IFERROR(VLOOKUP(D78,DB!A:G,7,0),"")</f>
        <v/>
      </c>
      <c r="K78" s="151"/>
      <c r="L78" s="151" t="str">
        <f>IFERROR(VLOOKUP(D78,DB!A:I,9,0),"")</f>
        <v/>
      </c>
    </row>
  </sheetData>
  <dataValidations count="2">
    <dataValidation allowBlank="1" showInputMessage="1" showErrorMessage="1" sqref="E1" xr:uid="{920C6338-E771-4DAE-8C89-92A9093EA4DE}"/>
    <dataValidation type="list" allowBlank="1" showInputMessage="1" showErrorMessage="1" sqref="E2:E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4"/>
  <sheetViews>
    <sheetView workbookViewId="0">
      <selection activeCell="D5" sqref="D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39210</v>
      </c>
      <c r="B2" s="119" t="str">
        <f>IFERROR(VLOOKUP(D2,DB!A:K,11,0),"")</f>
        <v>R6</v>
      </c>
      <c r="C2" s="120">
        <v>1</v>
      </c>
      <c r="D2" s="119" t="s">
        <v>33803</v>
      </c>
      <c r="E2" s="106" t="s">
        <v>39106</v>
      </c>
      <c r="F2" s="121"/>
      <c r="G2" s="72">
        <f ca="1">IFERROR(NOW()-F2,"-")</f>
        <v>45991.642711342596</v>
      </c>
      <c r="H2" s="121">
        <v>45991.296655092592</v>
      </c>
      <c r="I2" s="119" t="str">
        <f>IFERROR(VLOOKUP(D2,DB!A:F,6,0),"")</f>
        <v>Generator-SG</v>
      </c>
      <c r="J2" s="119" t="str">
        <f>IFERROR(VLOOKUP(D2,DB!A:G,7,0),"")</f>
        <v>Dead</v>
      </c>
      <c r="K2" s="122" t="s">
        <v>39211</v>
      </c>
      <c r="L2" s="137" t="str">
        <f>IFERROR(VLOOKUP(D2,DB!A:I,9,0),"")</f>
        <v>Latis</v>
      </c>
    </row>
    <row r="3" spans="1:16382" ht="31.5" customHeight="1">
      <c r="A3" s="118"/>
      <c r="B3" s="119" t="str">
        <f>IFERROR(VLOOKUP(D3,DB!A:K,11,0),"")</f>
        <v/>
      </c>
      <c r="C3" s="120"/>
      <c r="D3" s="119"/>
      <c r="E3" s="106"/>
      <c r="F3" s="121"/>
      <c r="G3" s="72">
        <f ca="1">IFERROR(NOW()-F3,"-")</f>
        <v>45991.642711342596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45991.642711342596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45991.642711342596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45991.642711342596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45991.642711342596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45991.642711342596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45991.642711342596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06"/>
      <c r="F10" s="121"/>
      <c r="G10" s="72">
        <f ca="1">IFERROR(NOW()-F10,"-")</f>
        <v>45991.642711342596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45991.642711342596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45991.642711342596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45991.642711342596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45991.642711342596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45991.642711342596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45991.642711342596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45991.642711342596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45991.642711342596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45991.642711342596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45991.642711342596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45991.642711342596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45991.642711342596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45991.642711342596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45991.642711342596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45991.642711342596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45991.642711342596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45991.642711342596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45991.642711342596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45991.642711342596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45991.642711342596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45991.642711342596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45991.642711342596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45991.642711342596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45991.642711342596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45991.642711342596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45991.642711342596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45991.642711342596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45991.642711342596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45991.642711342596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45991.642711342596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45991.642711342596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45991.642711342596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45991.642711342596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45991.642711342596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45991.642711342596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45991.642711342596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45991.642711342596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45991.642711342596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45991.642711342596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45991.642711342596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45991.642711342596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45991.642711342596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45991.642711342596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45991.642711342596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45991.642711342596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45991.642711342596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45991.642711342596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45991.642711342596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45991.642711342596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45991.642711342596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45991.642711342596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45991.642711342596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45991.642711342596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45991.642711342596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45991.642711342596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45991.642711342596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45991.642711342596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45991.642711342596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45991.642711342596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45991.642711342596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45991.642711342596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45991.642711342596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45991.642711342596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45991.642711342596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45991.642711342596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45991.642711342596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45991.642711342596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45991.642711342596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45991.642711342596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45991.642711342596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45991.642711342596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45991.642711342596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45991.642711342596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45991.642711342596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45991.642711342596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45991.642711342596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45991.642711342596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45991.642711342596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45991.642711342596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45991.642711342596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45991.642711342596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45991.642711342596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45991.642711342596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45991.642711342596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45991.642711342596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45991.642711342596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45991.642711342596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45991.642711342596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45991.642711342596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45991.642711342596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45991.642711342596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45991.642711342596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45991.642711342596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45991.642711342596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45991.642711342596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45991.642711342596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45991.642711342596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45991.642711342596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45991.642711342596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45991.642711342596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45991.642711342596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45991.642711342596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45991.642711342596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45991.642711342596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45991.642711342596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45991.642711342596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45991.642711342596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45991.642711342596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45991.642711342596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45991.642711342596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45991.642711342596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45991.642711342596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45991.642711342596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45991.642711342596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45991.642711342596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45991.642711342596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45991.642711342596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45991.642711342596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45991.642711342596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45991.642711342596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45991.642711342596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45991.642711342596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45991.642711342596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45991.642711342596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45991.642711342596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45991.642711342596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45991.642711342596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45991.642711342596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45991.642711342596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45991.642711342596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45991.642711342596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45991.642711342596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45991.642711342596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45991.642711342596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45991.642711342596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45991.642711342596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45991.642711342596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45991.642711342596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45991.642711342596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45991.642711342596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45991.642711342596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45991.642711342596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45991.642711342596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45991.642711342596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45991.642711342596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45991.642711342596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45991.642711342596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45991.642711342596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45991.642711342596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45991.642711342596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45991.642711342596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45991.642711342596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45991.642711342596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45991.642711342596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45991.642711342596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45991.642711342596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45991.642711342596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45991.642711342596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45991.642711342596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45991.642711342596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45991.642711342596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45991.642711342596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45991.642711342596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45991.642711342596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45991.642711342596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45991.642711342596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45991.642711342596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45991.642711342596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45991.642711342596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45991.642711342596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45991.642711342596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45991.642711342596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45991.642711342596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45991.642711342596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45991.642711342596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45991.642711342596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45991.642711342596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45991.642711342596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45991.642711342596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45991.642711342596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45991.642711342596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45991.642711342596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45991.642711342596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45991.642711342596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45991.642711342596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45991.642711342596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45991.642711342596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45991.642711342596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45991.642711342596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45991.642711342596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45991.642711342596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45991.642711342596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45991.642711342596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45991.642711342596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45991.642711342596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45991.642711342596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45991.642711342596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45991.642711342596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45991.642711342596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45991.642711342596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45991.642711342596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45991.642711342596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45991.642711342596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45991.642711342596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45991.642711342596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45991.642711342596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45991.642711342596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45991.642711342596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45991.642711342596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45991.642711342596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45991.642711342596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45991.642711342596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45991.642711342596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45991.642711342596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45991.642711342596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45991.642711342596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45991.642711342596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45991.642711342596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45991.642711342596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45991.642711342596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45991.642711342596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45991.642711342596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45991.642711342596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45991.642711342596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45991.642711342596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45991.642711342596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45991.642711342596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45991.642711342596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45991.642711342596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45991.642711342596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45991.642711342596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45991.642711342596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45991.642711342596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45991.642711342596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45991.642711342596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45991.642711342596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45991.642711342596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45991.642711342596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45991.642711342596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45991.642711342596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45991.642711342596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45991.642711342596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45991.642711342596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45991.642711342596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45991.642711342596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45991.642711342596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45991.642711342596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45991.642711342596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45991.642711342596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45991.642711342596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45991.642711342596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45991.642711342596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45991.642711342596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45991.642711342596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45991.642711342596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45991.642711342596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45991.642711342596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45991.642711342596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45991.642711342596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45991.642711342596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45991.642711342596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45991.642711342596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45991.642711342596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45991.642711342596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45991.642711342596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45991.642711342596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45991.642711342596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45991.642711342596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45991.642711342596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45991.642711342596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45991.642711342596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45991.642711342596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45991.642711342596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45991.642711342596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45991.642711342596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45991.642711342596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45991.642711342596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45991.642711342596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45991.642711342596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45991.642711342596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45991.642711342596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45991.642711342596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45991.642711342596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45991.642711342596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45991.642711342596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45991.642711342596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45991.642711342596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45991.642711342596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45991.642711342596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45991.642711342596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45991.642711342596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45991.642711342596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45991.642711342596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45991.642711342596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45991.642711342596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45991.642711342596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45991.642711342596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45991.642711342596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45991.642711342596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45991.642711342596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45991.642711342596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45991.642711342596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45991.642711342596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45991.642711342596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45991.642711342596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45991.642711342596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45991.642711342596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45991.642711342596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45991.642711342596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45991.642711342596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45991.642711342596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45991.642711342596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45991.642711342596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45991.642711342596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45991.642711342596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45991.642711342596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45991.642711342596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45991.642711342596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45991.642711342596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45991.642711342596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45991.642711342596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45991.642711342596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45991.642711342596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45991.642711342596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45991.642711342596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45991.642711342596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45991.642711342596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45991.642711342596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45991.642711342596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45991.642711342596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45991.642711342596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45991.642711342596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45991.642711342596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45991.642711342596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45991.642711342596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45991.642711342596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45991.642711342596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45991.642711342596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45991.642711342596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45991.642711342596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45991.642711342596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45991.642711342596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45991.642711342596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45991.642711342596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45991.642711342596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45991.642711342596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45991.642711342596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45991.642711342596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45991.642711342596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45991.642711342596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45991.642711342596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45991.642711342596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45991.642711342596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45991.642711342596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45991.642711342596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45991.642711342596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45991.642711342596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45991.642711342596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45991.642711342596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45991.642711342596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45991.642711342596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45991.642711342596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45991.642711342596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45991.642711342596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45991.642711342596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45991.642711342596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45991.642711342596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45991.642711342596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45991.642711342596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45991.642711342596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45991.642711342596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45991.642711342596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45991.642711342596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45991.642711342596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45991.642711342596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45991.642711342596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45991.642711342596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45991.642711342596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45991.642711342596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45991.642711342596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45991.642711342596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45991.642711342596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45991.642711342596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45991.642711342596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45991.642711342596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45991.642711342596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45991.642711342596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45991.642711342596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45991.642711342596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45991.642711342596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45991.642711342596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45991.642711342596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45991.642711342596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45991.642711342596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45991.642711342596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45991.642711342596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45991.642711342596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45991.642711342596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45991.642711342596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45991.642711342596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45991.642711342596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45991.642711342596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45991.642711342596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45991.642711342596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45991.642711342596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45991.642711342596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45991.642711342596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45991.642711342596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45991.642711342596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45991.642711342596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45991.642711342596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45991.642711342596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45991.642711342596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45991.642711342596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45991.642711342596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45991.642711342596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45991.642711342596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45991.642711342596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45991.642711342596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45991.642711342596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45991.642711342596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45991.642711342596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45991.642711342596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45991.642711342596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45991.642711342596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45991.642711342596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45991.642711342596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45991.642711342596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45991.642711342596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45991.642711342596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45991.642711342596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45991.642711342596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45991.642711342596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45991.642711342596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45991.642711342596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45991.642711342596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45991.642711342596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45991.642711342596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45991.642711342596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45991.642711342596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45991.642711342596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45991.642711342596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45991.642711342596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45991.642711342596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45991.642711342596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45991.642711342596</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45991.642711342596</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45991.642711342596</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45991.642711342596</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45991.642711342596</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45991.642711342596</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45991.642711342596</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45991.642711342596</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45991.642711342596</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45991.642711342596</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45991.642711342596</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45991.642711342596</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45991.642711342596</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45991.642711342596</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45991.642711342596</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45991.642711342596</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45991.642711342596</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45991.642711342596</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45991.642711342596</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45991.642711342596</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45991.642711342596</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45991.642711342596</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45991.642711342596</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45991.642711342596</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45991.642711342596</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45991.642711342596</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45991.642711342596</v>
      </c>
      <c r="H482" s="121"/>
      <c r="I482" s="119" t="str">
        <f>IFERROR(VLOOKUP(D482,DB!A:F,6,0),"")</f>
        <v/>
      </c>
      <c r="J482" s="119" t="str">
        <f>IFERROR(VLOOKUP(D482,DB!A:G,7,0),"")</f>
        <v/>
      </c>
      <c r="K482" s="122"/>
      <c r="L482" s="137" t="str">
        <f>IFERROR(VLOOKUP(D482,DB!A:I,9,0),"")</f>
        <v/>
      </c>
    </row>
    <row r="483" spans="1:12" ht="31.5" customHeight="1">
      <c r="A483" s="118"/>
      <c r="B483" s="119" t="str">
        <f>IFERROR(VLOOKUP(D483,DB!A:K,11,0),"")</f>
        <v/>
      </c>
      <c r="C483" s="120"/>
      <c r="D483" s="119"/>
      <c r="E483" s="142"/>
      <c r="F483" s="121"/>
      <c r="G483" s="72">
        <f ca="1">IFERROR(NOW()-F483,"-")</f>
        <v>45991.642711342596</v>
      </c>
      <c r="H483" s="121"/>
      <c r="I483" s="119" t="str">
        <f>IFERROR(VLOOKUP(D483,DB!A:F,6,0),"")</f>
        <v/>
      </c>
      <c r="J483" s="119" t="str">
        <f>IFERROR(VLOOKUP(D483,DB!A:G,7,0),"")</f>
        <v/>
      </c>
      <c r="K483" s="122"/>
      <c r="L483" s="137" t="str">
        <f>IFERROR(VLOOKUP(D483,DB!A:I,9,0),"")</f>
        <v/>
      </c>
    </row>
    <row r="484" spans="1:12" ht="31.5" customHeight="1">
      <c r="A484" s="143"/>
      <c r="B484" s="144" t="str">
        <f>IFERROR(VLOOKUP(D484,DB!A:K,11,0),"")</f>
        <v/>
      </c>
      <c r="C484" s="145"/>
      <c r="D484" s="144"/>
      <c r="E484" s="142"/>
      <c r="F484" s="146"/>
      <c r="G484" s="147">
        <f ca="1">IFERROR(NOW()-F484,"-")</f>
        <v>45991.642711342596</v>
      </c>
      <c r="H484" s="146"/>
      <c r="I484" s="144" t="str">
        <f>IFERROR(VLOOKUP(D484,DB!A:F,6,0),"")</f>
        <v/>
      </c>
      <c r="J484" s="144" t="str">
        <f>IFERROR(VLOOKUP(D484,DB!A:G,7,0),"")</f>
        <v/>
      </c>
      <c r="K484" s="148"/>
      <c r="L484" s="149" t="str">
        <f>IFERROR(VLOOKUP(D484,DB!A:I,9,0),"")</f>
        <v/>
      </c>
    </row>
  </sheetData>
  <dataValidations count="2">
    <dataValidation allowBlank="1" showInputMessage="1" showErrorMessage="1" sqref="E1" xr:uid="{9E1BC488-8814-4F8A-8DBE-742B3278AB71}"/>
    <dataValidation type="list" allowBlank="1" showInputMessage="1" showErrorMessage="1" sqref="E2:E48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2025-11-30T12:27:31Z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